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456"/>
  </bookViews>
  <sheets>
    <sheet name="Паспорт МП" sheetId="1" r:id="rId1"/>
    <sheet name="хар-ка,показ.,фин.об.,упр.,конт" sheetId="2" r:id="rId2"/>
    <sheet name="Паспорт подпрограммы №1" sheetId="3" r:id="rId3"/>
    <sheet name="Паспорт подпрограммы №2" sheetId="4" r:id="rId4"/>
    <sheet name="Паспорт подпрограммы №3" sheetId="5" r:id="rId5"/>
    <sheet name="Паспорт подпрограммы №4" sheetId="6" r:id="rId6"/>
    <sheet name="Приложение №1" sheetId="7" r:id="rId7"/>
    <sheet name="Приложение №2" sheetId="8" r:id="rId8"/>
    <sheet name="Приложение №3" sheetId="9" r:id="rId9"/>
    <sheet name="Приложение №4" sheetId="10" r:id="rId10"/>
    <sheet name="Приложение №5" sheetId="11" r:id="rId11"/>
    <sheet name="Приложение №6" sheetId="12" r:id="rId12"/>
    <sheet name="Приложение №7" sheetId="13" r:id="rId13"/>
    <sheet name="Приложение №8" sheetId="14" r:id="rId14"/>
    <sheet name="Приложение №9" sheetId="15" r:id="rId1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3" i="1"/>
  <c r="E74" i="11"/>
  <c r="E35" i="11"/>
  <c r="F10" i="12"/>
  <c r="C8" i="7"/>
  <c r="L11" i="13" l="1"/>
  <c r="L9" i="13"/>
  <c r="E104" i="11" l="1"/>
  <c r="L14" i="15" l="1"/>
  <c r="F9" i="12" l="1"/>
  <c r="L10" i="12"/>
  <c r="L35" i="12"/>
  <c r="D67" i="11"/>
  <c r="D77" i="11"/>
  <c r="L16" i="15" l="1"/>
  <c r="F12" i="13"/>
  <c r="F11" i="13"/>
  <c r="F10" i="13"/>
  <c r="F9" i="13"/>
  <c r="M11" i="13"/>
  <c r="N11" i="13"/>
  <c r="M9" i="13"/>
  <c r="N9" i="13"/>
  <c r="M9" i="15" l="1"/>
  <c r="N9" i="15"/>
  <c r="L9" i="15"/>
  <c r="L15" i="12"/>
  <c r="N35" i="12"/>
  <c r="M35" i="12"/>
  <c r="H14" i="4" l="1"/>
  <c r="H13" i="4"/>
  <c r="K9" i="13"/>
  <c r="E112" i="11"/>
  <c r="E111" i="11"/>
  <c r="E106" i="11"/>
  <c r="E105" i="11"/>
  <c r="F22" i="15"/>
  <c r="F21" i="15"/>
  <c r="F20" i="15"/>
  <c r="F19" i="15"/>
  <c r="N18" i="15"/>
  <c r="M18" i="15"/>
  <c r="L18" i="15"/>
  <c r="K18" i="15"/>
  <c r="J18" i="15"/>
  <c r="I18" i="15"/>
  <c r="H18" i="15"/>
  <c r="G18" i="15"/>
  <c r="F18" i="15" l="1"/>
  <c r="F16" i="12" l="1"/>
  <c r="F17" i="12"/>
  <c r="F18" i="12"/>
  <c r="F15" i="12"/>
  <c r="F21" i="12"/>
  <c r="F22" i="12"/>
  <c r="F23" i="12"/>
  <c r="F20" i="12"/>
  <c r="F26" i="12"/>
  <c r="F27" i="12"/>
  <c r="F28" i="12"/>
  <c r="F25" i="12"/>
  <c r="F31" i="12"/>
  <c r="F32" i="12"/>
  <c r="F33" i="12"/>
  <c r="F30" i="12"/>
  <c r="F36" i="12"/>
  <c r="F37" i="12"/>
  <c r="F38" i="12"/>
  <c r="F35" i="12"/>
  <c r="F43" i="12"/>
  <c r="F42" i="12"/>
  <c r="F41" i="12"/>
  <c r="F40" i="12"/>
  <c r="E18" i="14"/>
  <c r="G35" i="1" l="1"/>
  <c r="F35" i="1"/>
  <c r="E35" i="1"/>
  <c r="D35" i="1"/>
  <c r="C35" i="1"/>
  <c r="G34" i="1"/>
  <c r="F34" i="1"/>
  <c r="C34" i="1"/>
  <c r="D12" i="6"/>
  <c r="E12" i="6"/>
  <c r="F12" i="6"/>
  <c r="G12" i="6"/>
  <c r="I12" i="6"/>
  <c r="J12" i="6"/>
  <c r="D11" i="6"/>
  <c r="E11" i="6"/>
  <c r="F11" i="6"/>
  <c r="G11" i="6"/>
  <c r="I11" i="6"/>
  <c r="J11" i="6"/>
  <c r="C12" i="6"/>
  <c r="C11" i="6"/>
  <c r="E109" i="11"/>
  <c r="D97" i="11"/>
  <c r="E103" i="11"/>
  <c r="E102" i="11"/>
  <c r="E101" i="11"/>
  <c r="E100" i="11"/>
  <c r="E99" i="11"/>
  <c r="F10" i="15"/>
  <c r="F12" i="15"/>
  <c r="H8" i="15"/>
  <c r="I8" i="15"/>
  <c r="J8" i="15"/>
  <c r="K8" i="15"/>
  <c r="M8" i="15"/>
  <c r="N8" i="15"/>
  <c r="G8" i="15"/>
  <c r="H10" i="15"/>
  <c r="I10" i="15"/>
  <c r="J10" i="15"/>
  <c r="K10" i="15"/>
  <c r="L10" i="15"/>
  <c r="M10" i="15"/>
  <c r="N10" i="15"/>
  <c r="H11" i="15"/>
  <c r="I11" i="15"/>
  <c r="J11" i="15"/>
  <c r="K11" i="15"/>
  <c r="L11" i="15"/>
  <c r="H12" i="6" s="1"/>
  <c r="M11" i="15"/>
  <c r="N11" i="15"/>
  <c r="H12" i="15"/>
  <c r="I12" i="15"/>
  <c r="J12" i="15"/>
  <c r="K12" i="15"/>
  <c r="L12" i="15"/>
  <c r="M12" i="15"/>
  <c r="N12" i="15"/>
  <c r="H9" i="15"/>
  <c r="I9" i="15"/>
  <c r="J9" i="15"/>
  <c r="K9" i="15"/>
  <c r="H11" i="6"/>
  <c r="G10" i="15"/>
  <c r="G11" i="15"/>
  <c r="G12" i="15"/>
  <c r="G9" i="15"/>
  <c r="F15" i="15"/>
  <c r="F16" i="15"/>
  <c r="F17" i="15"/>
  <c r="F14" i="15"/>
  <c r="H13" i="15"/>
  <c r="I13" i="15"/>
  <c r="J13" i="15"/>
  <c r="K13" i="15"/>
  <c r="L13" i="15"/>
  <c r="M13" i="15"/>
  <c r="N13" i="15"/>
  <c r="G13" i="15"/>
  <c r="E95" i="11"/>
  <c r="E94" i="11"/>
  <c r="E93" i="11"/>
  <c r="E92" i="11"/>
  <c r="E91" i="11"/>
  <c r="E90" i="11"/>
  <c r="E89" i="11"/>
  <c r="E87" i="11"/>
  <c r="E86" i="11"/>
  <c r="E82" i="11"/>
  <c r="E79" i="11"/>
  <c r="E76" i="11"/>
  <c r="E75" i="11"/>
  <c r="E73" i="11"/>
  <c r="E72" i="11"/>
  <c r="E69" i="11"/>
  <c r="E65" i="11"/>
  <c r="E64" i="11"/>
  <c r="E63" i="11"/>
  <c r="E62" i="11"/>
  <c r="E61" i="11"/>
  <c r="E60" i="11"/>
  <c r="E59" i="11"/>
  <c r="E56" i="11"/>
  <c r="E55" i="11"/>
  <c r="E54" i="11"/>
  <c r="E53" i="11"/>
  <c r="E52" i="11"/>
  <c r="E51" i="11"/>
  <c r="E50" i="11"/>
  <c r="E47" i="11"/>
  <c r="E46" i="11"/>
  <c r="E45" i="11"/>
  <c r="E44" i="11"/>
  <c r="E43" i="11"/>
  <c r="E42" i="11"/>
  <c r="E41" i="11"/>
  <c r="E40" i="11"/>
  <c r="E37" i="11"/>
  <c r="E36" i="11"/>
  <c r="E34" i="11"/>
  <c r="E33" i="11"/>
  <c r="E32" i="11"/>
  <c r="E31" i="11"/>
  <c r="E30" i="11"/>
  <c r="E27" i="11"/>
  <c r="E26" i="11"/>
  <c r="E23" i="11"/>
  <c r="E22" i="11"/>
  <c r="E21" i="11"/>
  <c r="E18" i="11"/>
  <c r="E15" i="11"/>
  <c r="E12" i="11"/>
  <c r="E11" i="11"/>
  <c r="E10" i="11"/>
  <c r="E9" i="11"/>
  <c r="E8" i="11"/>
  <c r="L8" i="15" l="1"/>
  <c r="F13" i="15"/>
  <c r="F11" i="15"/>
  <c r="E110" i="11"/>
  <c r="D107" i="11" s="1"/>
  <c r="F9" i="15"/>
  <c r="D88" i="11"/>
  <c r="E11" i="5"/>
  <c r="F11" i="5"/>
  <c r="G11" i="5"/>
  <c r="H11" i="5"/>
  <c r="I11" i="5"/>
  <c r="J11" i="5"/>
  <c r="D12" i="5"/>
  <c r="E12" i="5"/>
  <c r="F12" i="5"/>
  <c r="G12" i="5"/>
  <c r="H12" i="5"/>
  <c r="I12" i="5"/>
  <c r="J12" i="5"/>
  <c r="C12" i="5"/>
  <c r="C11" i="5"/>
  <c r="F10" i="14"/>
  <c r="F11" i="14"/>
  <c r="F12" i="14"/>
  <c r="N8" i="14"/>
  <c r="M8" i="14"/>
  <c r="L8" i="14"/>
  <c r="K8" i="14"/>
  <c r="J8" i="14"/>
  <c r="I8" i="14"/>
  <c r="G8" i="14"/>
  <c r="G10" i="14"/>
  <c r="H10" i="14"/>
  <c r="I10" i="14"/>
  <c r="J10" i="14"/>
  <c r="K10" i="14"/>
  <c r="L10" i="14"/>
  <c r="M10" i="14"/>
  <c r="N10" i="14"/>
  <c r="G11" i="14"/>
  <c r="H11" i="14"/>
  <c r="I11" i="14"/>
  <c r="J11" i="14"/>
  <c r="K11" i="14"/>
  <c r="L11" i="14"/>
  <c r="M11" i="14"/>
  <c r="N11" i="14"/>
  <c r="G12" i="14"/>
  <c r="H12" i="14"/>
  <c r="I12" i="14"/>
  <c r="J12" i="14"/>
  <c r="K12" i="14"/>
  <c r="L12" i="14"/>
  <c r="M12" i="14"/>
  <c r="N12" i="14"/>
  <c r="F16" i="14"/>
  <c r="F17" i="14"/>
  <c r="F31" i="13"/>
  <c r="F32" i="13"/>
  <c r="F33" i="13"/>
  <c r="F30" i="13"/>
  <c r="F28" i="13"/>
  <c r="F25" i="13"/>
  <c r="F24" i="13"/>
  <c r="F20" i="13"/>
  <c r="F21" i="13"/>
  <c r="F22" i="13"/>
  <c r="F19" i="13"/>
  <c r="F18" i="13" s="1"/>
  <c r="F15" i="13"/>
  <c r="F16" i="13"/>
  <c r="F17" i="13"/>
  <c r="F14" i="13"/>
  <c r="F22" i="14"/>
  <c r="F20" i="14"/>
  <c r="F21" i="14"/>
  <c r="F19" i="14"/>
  <c r="F18" i="14" s="1"/>
  <c r="N18" i="14"/>
  <c r="M18" i="14"/>
  <c r="L18" i="14"/>
  <c r="K18" i="14"/>
  <c r="J18" i="14"/>
  <c r="I18" i="14"/>
  <c r="H18" i="14"/>
  <c r="G18" i="14"/>
  <c r="F15" i="14"/>
  <c r="N9" i="14"/>
  <c r="E13" i="14"/>
  <c r="D14" i="4"/>
  <c r="E14" i="4"/>
  <c r="F14" i="4"/>
  <c r="G14" i="4"/>
  <c r="I14" i="4"/>
  <c r="J14" i="4"/>
  <c r="J35" i="1" s="1"/>
  <c r="C14" i="4"/>
  <c r="G12" i="13"/>
  <c r="H12" i="13"/>
  <c r="I12" i="13"/>
  <c r="J12" i="13"/>
  <c r="K12" i="13"/>
  <c r="L12" i="13"/>
  <c r="M12" i="13"/>
  <c r="N12" i="13"/>
  <c r="G11" i="13"/>
  <c r="H11" i="13"/>
  <c r="I11" i="13"/>
  <c r="J11" i="13"/>
  <c r="K11" i="13"/>
  <c r="E10" i="13"/>
  <c r="G10" i="13"/>
  <c r="H10" i="13"/>
  <c r="I10" i="13"/>
  <c r="J10" i="13"/>
  <c r="K10" i="13"/>
  <c r="L10" i="13"/>
  <c r="M10" i="13"/>
  <c r="N10" i="13"/>
  <c r="E11" i="13"/>
  <c r="E12" i="13"/>
  <c r="E9" i="13"/>
  <c r="F29" i="13"/>
  <c r="G29" i="13"/>
  <c r="H29" i="13"/>
  <c r="I29" i="13"/>
  <c r="J29" i="13"/>
  <c r="K29" i="13"/>
  <c r="L29" i="13"/>
  <c r="M29" i="13"/>
  <c r="N29" i="13"/>
  <c r="E29" i="13"/>
  <c r="E26" i="13"/>
  <c r="N26" i="13"/>
  <c r="E23" i="13"/>
  <c r="G23" i="13"/>
  <c r="H23" i="13"/>
  <c r="I23" i="13"/>
  <c r="J23" i="13"/>
  <c r="K23" i="13"/>
  <c r="L23" i="13"/>
  <c r="M23" i="13"/>
  <c r="N23" i="13"/>
  <c r="F23" i="13"/>
  <c r="E18" i="13"/>
  <c r="G18" i="13"/>
  <c r="H18" i="13"/>
  <c r="I18" i="13"/>
  <c r="J18" i="13"/>
  <c r="K18" i="13"/>
  <c r="L18" i="13"/>
  <c r="M18" i="13"/>
  <c r="N18" i="13"/>
  <c r="E13" i="13"/>
  <c r="G13" i="13"/>
  <c r="H13" i="13"/>
  <c r="I13" i="13"/>
  <c r="J13" i="13"/>
  <c r="K13" i="13"/>
  <c r="L13" i="13"/>
  <c r="M13" i="13"/>
  <c r="N13" i="13"/>
  <c r="J12" i="3"/>
  <c r="I12" i="3"/>
  <c r="I35" i="1" s="1"/>
  <c r="G12" i="3"/>
  <c r="F12" i="3"/>
  <c r="E12" i="3"/>
  <c r="D12" i="3"/>
  <c r="G11" i="3"/>
  <c r="F11" i="3"/>
  <c r="E11" i="3"/>
  <c r="D11" i="3"/>
  <c r="C12" i="3"/>
  <c r="C11" i="3"/>
  <c r="E9" i="12"/>
  <c r="N13" i="12"/>
  <c r="M13" i="12"/>
  <c r="L13" i="12"/>
  <c r="K13" i="12"/>
  <c r="J13" i="12"/>
  <c r="I13" i="12"/>
  <c r="H13" i="12"/>
  <c r="G13" i="12"/>
  <c r="N12" i="12"/>
  <c r="M12" i="12"/>
  <c r="L12" i="12"/>
  <c r="H12" i="3" s="1"/>
  <c r="H35" i="1" s="1"/>
  <c r="K12" i="12"/>
  <c r="J12" i="12"/>
  <c r="I12" i="12"/>
  <c r="H12" i="12"/>
  <c r="G12" i="12"/>
  <c r="N11" i="12"/>
  <c r="M11" i="12"/>
  <c r="L11" i="12"/>
  <c r="K11" i="12"/>
  <c r="J11" i="12"/>
  <c r="I11" i="12"/>
  <c r="H11" i="12"/>
  <c r="G11" i="12"/>
  <c r="N10" i="12"/>
  <c r="N9" i="12" s="1"/>
  <c r="M10" i="12"/>
  <c r="I11" i="3" s="1"/>
  <c r="H11" i="3"/>
  <c r="K10" i="12"/>
  <c r="J10" i="12"/>
  <c r="I10" i="12"/>
  <c r="H10" i="12"/>
  <c r="H9" i="12" s="1"/>
  <c r="F13" i="12"/>
  <c r="K9" i="12"/>
  <c r="G10" i="12"/>
  <c r="E39" i="12"/>
  <c r="G39" i="12"/>
  <c r="H39" i="12"/>
  <c r="I39" i="12"/>
  <c r="J39" i="12"/>
  <c r="K39" i="12"/>
  <c r="L39" i="12"/>
  <c r="M39" i="12"/>
  <c r="N39" i="12"/>
  <c r="F39" i="12"/>
  <c r="E14" i="12"/>
  <c r="E19" i="12"/>
  <c r="E24" i="12"/>
  <c r="E29" i="12"/>
  <c r="E34" i="12"/>
  <c r="G34" i="12"/>
  <c r="H34" i="12"/>
  <c r="I34" i="12"/>
  <c r="J34" i="12"/>
  <c r="K34" i="12"/>
  <c r="L34" i="12"/>
  <c r="M34" i="12"/>
  <c r="N34" i="12"/>
  <c r="F34" i="12"/>
  <c r="G29" i="12"/>
  <c r="H29" i="12"/>
  <c r="I29" i="12"/>
  <c r="J29" i="12"/>
  <c r="K29" i="12"/>
  <c r="L29" i="12"/>
  <c r="M29" i="12"/>
  <c r="N29" i="12"/>
  <c r="F29" i="12"/>
  <c r="N24" i="12"/>
  <c r="M24" i="12"/>
  <c r="L24" i="12"/>
  <c r="K24" i="12"/>
  <c r="J24" i="12"/>
  <c r="I24" i="12"/>
  <c r="H24" i="12"/>
  <c r="G24" i="12"/>
  <c r="F24" i="12"/>
  <c r="N14" i="12"/>
  <c r="M14" i="12"/>
  <c r="E14" i="11" s="1"/>
  <c r="L14" i="12"/>
  <c r="E13" i="11" s="1"/>
  <c r="K14" i="12"/>
  <c r="J14" i="12"/>
  <c r="I14" i="12"/>
  <c r="H14" i="12"/>
  <c r="G14" i="12"/>
  <c r="F14" i="12"/>
  <c r="G19" i="12"/>
  <c r="H19" i="12"/>
  <c r="I19" i="12"/>
  <c r="J19" i="12"/>
  <c r="K19" i="12"/>
  <c r="L19" i="12"/>
  <c r="M19" i="12"/>
  <c r="N19" i="12"/>
  <c r="F19" i="12"/>
  <c r="I9" i="12"/>
  <c r="F8" i="15" l="1"/>
  <c r="J11" i="3"/>
  <c r="F12" i="12"/>
  <c r="B35" i="1"/>
  <c r="M9" i="12"/>
  <c r="F11" i="12"/>
  <c r="M26" i="13"/>
  <c r="I13" i="4"/>
  <c r="I34" i="1" s="1"/>
  <c r="J13" i="4"/>
  <c r="F13" i="13"/>
  <c r="N13" i="14"/>
  <c r="E8" i="13"/>
  <c r="G9" i="12"/>
  <c r="J9" i="12"/>
  <c r="L9" i="12"/>
  <c r="D84" i="11"/>
  <c r="D80" i="11"/>
  <c r="D57" i="11"/>
  <c r="D48" i="11"/>
  <c r="D38" i="11"/>
  <c r="D28" i="11"/>
  <c r="D24" i="11"/>
  <c r="D19" i="11"/>
  <c r="D16" i="11"/>
  <c r="D6" i="11"/>
  <c r="J34" i="1" l="1"/>
  <c r="M8" i="13"/>
  <c r="N8" i="13"/>
  <c r="L26" i="13"/>
  <c r="M13" i="14"/>
  <c r="M9" i="14"/>
  <c r="D10" i="6"/>
  <c r="E10" i="6"/>
  <c r="F10" i="6"/>
  <c r="G10" i="6"/>
  <c r="H10" i="6"/>
  <c r="I10" i="6"/>
  <c r="J10" i="6"/>
  <c r="C10" i="6"/>
  <c r="B12" i="6"/>
  <c r="D8" i="10" s="1"/>
  <c r="B11" i="6"/>
  <c r="E10" i="5"/>
  <c r="F10" i="5"/>
  <c r="G10" i="5"/>
  <c r="H10" i="5"/>
  <c r="I10" i="5"/>
  <c r="J10" i="5"/>
  <c r="C10" i="5"/>
  <c r="B12" i="5"/>
  <c r="D9" i="9" s="1"/>
  <c r="C8" i="10" l="1"/>
  <c r="B10" i="6"/>
  <c r="L8" i="13"/>
  <c r="K26" i="13"/>
  <c r="L13" i="14"/>
  <c r="L9" i="14"/>
  <c r="I12" i="4"/>
  <c r="J12" i="4"/>
  <c r="B14" i="4"/>
  <c r="D8" i="8" s="1"/>
  <c r="B12" i="3"/>
  <c r="D8" i="7" s="1"/>
  <c r="B11" i="3"/>
  <c r="C10" i="3"/>
  <c r="D10" i="3"/>
  <c r="E10" i="3"/>
  <c r="F10" i="3"/>
  <c r="G10" i="3"/>
  <c r="H10" i="3"/>
  <c r="I10" i="3"/>
  <c r="J10" i="3"/>
  <c r="J33" i="1"/>
  <c r="I33" i="1"/>
  <c r="G33" i="1"/>
  <c r="F33" i="1"/>
  <c r="C33" i="1"/>
  <c r="B10" i="3" l="1"/>
  <c r="H12" i="4"/>
  <c r="H34" i="1"/>
  <c r="H33" i="1" s="1"/>
  <c r="J9" i="13"/>
  <c r="J26" i="13"/>
  <c r="G13" i="4"/>
  <c r="G12" i="4" s="1"/>
  <c r="K8" i="13"/>
  <c r="K13" i="14"/>
  <c r="K9" i="14"/>
  <c r="I9" i="13" l="1"/>
  <c r="E71" i="11" s="1"/>
  <c r="I26" i="13"/>
  <c r="F13" i="4"/>
  <c r="F12" i="4" s="1"/>
  <c r="J8" i="13"/>
  <c r="J9" i="14"/>
  <c r="J13" i="14"/>
  <c r="E13" i="4" l="1"/>
  <c r="I8" i="13"/>
  <c r="H9" i="13"/>
  <c r="E70" i="11" s="1"/>
  <c r="H26" i="13"/>
  <c r="I13" i="14"/>
  <c r="I9" i="14"/>
  <c r="E12" i="4" l="1"/>
  <c r="E34" i="1"/>
  <c r="E33" i="1" s="1"/>
  <c r="D13" i="4"/>
  <c r="H8" i="13"/>
  <c r="F27" i="13"/>
  <c r="G26" i="13"/>
  <c r="G9" i="13"/>
  <c r="H13" i="14"/>
  <c r="H9" i="14"/>
  <c r="D12" i="4" l="1"/>
  <c r="D34" i="1"/>
  <c r="D11" i="5"/>
  <c r="H8" i="14"/>
  <c r="F9" i="14"/>
  <c r="F8" i="14" s="1"/>
  <c r="G8" i="13"/>
  <c r="C13" i="4"/>
  <c r="F26" i="13"/>
  <c r="F8" i="13"/>
  <c r="F14" i="14"/>
  <c r="F13" i="14" s="1"/>
  <c r="G9" i="14"/>
  <c r="G13" i="14"/>
  <c r="D33" i="1" l="1"/>
  <c r="D10" i="5"/>
  <c r="B11" i="5"/>
  <c r="B13" i="4"/>
  <c r="C8" i="8" s="1"/>
  <c r="C12" i="4"/>
  <c r="B12" i="4" s="1"/>
  <c r="C9" i="9" l="1"/>
  <c r="B10" i="5"/>
</calcChain>
</file>

<file path=xl/comments1.xml><?xml version="1.0" encoding="utf-8"?>
<comments xmlns="http://schemas.openxmlformats.org/spreadsheetml/2006/main">
  <authors>
    <author>Автор</author>
  </authors>
  <commentList>
    <comment ref="B33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в формуле -0,1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L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добавляю по служебке 02.09.-1731,0 на остановки-не хватало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1)снимаю по служебке 02.09.-1731,0 на остановки-не хватало
2)по служебки перераспределяю (снимаю) на водоотведение Шадрина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L1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Перенос на проектирование Восточная с 2021года-"3514/1/ШТ от 08.09.21г.</t>
        </r>
      </text>
    </comment>
    <comment ref="M14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проектирование Восточная с 2021года-"3514/1/ШТ от 08.09.21г.</t>
        </r>
      </text>
    </comment>
    <comment ref="L1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служебки перераспределяю (добавляю) на водоотведение Шадрина</t>
        </r>
      </text>
    </comment>
  </commentList>
</comments>
</file>

<file path=xl/sharedStrings.xml><?xml version="1.0" encoding="utf-8"?>
<sst xmlns="http://schemas.openxmlformats.org/spreadsheetml/2006/main" count="837" uniqueCount="272">
  <si>
    <t>Паспорт муниципальной Программы</t>
  </si>
  <si>
    <t>«Развитие автомобильных дорог и организация транспортного обслуживания населения в Кингисеппском городском поселении»</t>
  </si>
  <si>
    <t>Наименование муниципальной программы</t>
  </si>
  <si>
    <t>Развитие автомобильных дорог и организация транспортного обслуживания населения в Кингисеппском городском поселении</t>
  </si>
  <si>
    <t>Цели муниципальной программы</t>
  </si>
  <si>
    <t>Задачи муниципальной программы</t>
  </si>
  <si>
    <t>Координатор муниципальной программы</t>
  </si>
  <si>
    <t>Заместитель главы администрации МО «Кингисеппский муниципальный район» по ЖКХ, транспорту и экологии</t>
  </si>
  <si>
    <t>Муниципальный заказчик муниципальной программы</t>
  </si>
  <si>
    <t>Администрация МО «Кингисеппский муниципальный район» (отраслевой комитет – комитет жилищно-коммунального хозяйства, транспорта и экологии)</t>
  </si>
  <si>
    <t>Соисполнитель муниципальной программы</t>
  </si>
  <si>
    <t>Администрация МО «Кингисеппский муниципальный район» (отраслевой комитет – комитет жилищно-коммунального хозяйства, транспорта и экологии), МКУ «Служба городского хозяйства», МКУ «Служба заказчика»</t>
  </si>
  <si>
    <t>Сроки реализации муниципальной программы</t>
  </si>
  <si>
    <t>2016 – 2023 год</t>
  </si>
  <si>
    <t>Перечень подпрограмм</t>
  </si>
  <si>
    <t>Источники финансирования муниципальной программы, в том числе по годам:</t>
  </si>
  <si>
    <t>Расходы (тыс. рублей)</t>
  </si>
  <si>
    <t>Всего</t>
  </si>
  <si>
    <t>2016 год</t>
  </si>
  <si>
    <t>2017 год</t>
  </si>
  <si>
    <t>2018 год</t>
  </si>
  <si>
    <t>2019 год</t>
  </si>
  <si>
    <t>2020 год</t>
  </si>
  <si>
    <t>2021 год</t>
  </si>
  <si>
    <t>2022 год</t>
  </si>
  <si>
    <t>Итого</t>
  </si>
  <si>
    <t>Средства бюджета МО «Кингисеппское городское поселение»</t>
  </si>
  <si>
    <t>Средства бюджета Ленинградской области</t>
  </si>
  <si>
    <t>Планируемые результаты реализации муниципальной программы</t>
  </si>
  <si>
    <t>2023 год</t>
  </si>
  <si>
    <t xml:space="preserve"> - Организация регулярных перевозок пассажиров и багажа автомобильным наземным транспортом.</t>
  </si>
  <si>
    <t xml:space="preserve"> - Совершенствование и развитие сети автомобильных дорог общего пользования местного значения и искусственных сооружений на них, внутриквартальных проездов и проездов на дворовых территориях многоквартирных домов расположенных вне границ земельных участков многоквартирных домов, путем проектирования, строительства (реконструкции), капитального ремонта;</t>
  </si>
  <si>
    <t xml:space="preserve"> - Поддержание и обеспечение сохранности автомобильных дорог общего пользования местного значения, искусственных сооружений, внутриквартальных проездов и проездов на дворовых территориях многоквартирных домов, расположенных вне границ земельных участков многоквартирных домов, в городе Кингисеппе на уровне, соответствующем категории дороги, путем содержания и текущего ремонта;</t>
  </si>
  <si>
    <t xml:space="preserve"> - Повышение безопасности дорожного движения в Кингисеппском городском поселении;</t>
  </si>
  <si>
    <t xml:space="preserve"> - Снижение количества дорожно-транспортных происшествий на улично-дорожной сети Кингисеппского городского поселения, в том числе с участием пешеходов;</t>
  </si>
  <si>
    <t xml:space="preserve"> - Предоставление транспортных услуг населению и организация транспортного обслуживания населения в границах Кингисеппского городского поселения.</t>
  </si>
  <si>
    <t xml:space="preserve"> - Поддержание и улучшение транспортно-эксплуатационного состояния автомобильных дорог (улично-дорожной сети), искусственных сооружений, внутриквартальных проездов и проездов на дворовых территориях многоквартирных домов расположенных вне границ земельных участков многоквартирных домов в городе Кингисеппе;</t>
  </si>
  <si>
    <t xml:space="preserve"> - Выполнение полного комплекса работ по проектированию и строительству автомобильных дорог общего пользования местного значения Кингисеппского городского поселения;</t>
  </si>
  <si>
    <t xml:space="preserve"> - Замена существующего покрытия на автомобильных дорогах на асфальтовое или иное усовершенствованное дорожное покрытие;</t>
  </si>
  <si>
    <t xml:space="preserve"> - Обеспечение надлежащего содержания улиц, дорог и проездов, технических средств организации дорожного движения;</t>
  </si>
  <si>
    <t xml:space="preserve"> - Нанесение горизонтальной и вертикальной дорожной разметки;</t>
  </si>
  <si>
    <t xml:space="preserve"> - Обустройство пешеходных переходов;</t>
  </si>
  <si>
    <t xml:space="preserve"> - Разработка и (или) внесение изменений в проект (проекты) организации дорожного движения;</t>
  </si>
  <si>
    <t xml:space="preserve"> - Повышение эффективности и безопасности функционирования автомобильных дорог общего пользования местного значения в городе Кингисеппе;</t>
  </si>
  <si>
    <t xml:space="preserve"> - Создание безопасных условий для движения на автодорогах автомобильного транспорта и пешеходов;</t>
  </si>
  <si>
    <t>Поддержание существующей сети автомобильных дорог общего пользования;</t>
  </si>
  <si>
    <t>Повышение безопасности дорожного движения в Кингисеппском городском поселении;</t>
  </si>
  <si>
    <t>Создание условий для предоставления транспортных услуг населению и организация транспортного обслуживания населения в Кингисеппском городском поселении;</t>
  </si>
  <si>
    <t>Развитие сети автомобильных дорог общего пользования местного значения.</t>
  </si>
  <si>
    <t>3.</t>
  </si>
  <si>
    <t>1.</t>
  </si>
  <si>
    <t>2.</t>
  </si>
  <si>
    <t>4.</t>
  </si>
  <si>
    <t xml:space="preserve"> - Увеличение протяженности автомобильных дорог (улично-дорожной сети) соответствующих нормативным требованиям к транспортно-эксплуатационным показателям в общей протяженности автомобильных дорог (улично-дорожной сети);</t>
  </si>
  <si>
    <t xml:space="preserve"> - Уменьшение доли протяженности автомобильных дорог общего пользования (улично-дорожной сети), не отвечающим нормативным требованиям, в общей протяженности автомобильных дорог;</t>
  </si>
  <si>
    <t xml:space="preserve"> - Строительство автомобильных дорог общего пользования местного значения, с целью повышения пропускной способности улично-дорожной сети и обеспечения комфортной и безопасной транспортно-пешеходной связи территорий Кингисеппского городского поселения;</t>
  </si>
  <si>
    <t xml:space="preserve"> - Снижение вероятности возникновения дорожно-транспортных происшествий на улично-дорожной сети Кингисеппского городского поселения;</t>
  </si>
  <si>
    <t xml:space="preserve"> - Снижение травматизма среди участников дорожного движения;</t>
  </si>
  <si>
    <t xml:space="preserve"> - Обеспечение граждан необходимым количеством и надлежащего качества регулярными перевозками пассажиров и багажа автомобильным наземным транспортом.</t>
  </si>
  <si>
    <t xml:space="preserve"> - Развитие объектов общественной инфраструктуры, предназначенных для обеспечения жизнедеятельности населения в населенных пунктах на территории МО «Кингисеппское городское поселение».</t>
  </si>
  <si>
    <t xml:space="preserve"> - Выполнение полного комплекса работ по замене и (или) восстановлению конструктивных элементов автомобильных дорог (улично-дорожной сети), дорожных сооружений и (или их частей), при выполнении которых возрастает надежность и безопасность автомобильных дорог (улично дорожной сети), внутриквартальных проездов и проездов на дворовых территориях многоквартирных домов, расположенных вне границ земельных участков многоквартирных домов, в городе Кингисеппе;</t>
  </si>
  <si>
    <t xml:space="preserve"> - Организация регулярных перевозок пассажиров и багажа автомобильным наземным транспортом;</t>
  </si>
  <si>
    <t xml:space="preserve"> - Обеспечение граждан необходимым количеством и надлежащего качества регулярными перевозками пассажиров и багажа автомобильным наземным транспортом;</t>
  </si>
  <si>
    <t xml:space="preserve"> - Поддержка развития объектов общественной инфраструктуры,предназначенных для обеспечения жизнедеятельности населения в населенных пунктах и основанная на обращениях граждан, депутатов Законодательного собрания Ленинградской области.</t>
  </si>
  <si>
    <t>Источники финансирования муниципальной программы,
в том числе по годам:</t>
  </si>
  <si>
    <r>
      <t>2.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4"/>
        <color theme="1"/>
        <rFont val="Times New Roman"/>
        <family val="1"/>
        <charset val="204"/>
      </rPr>
      <t>Планируемые показатели выполнения муниципальной Программы</t>
    </r>
  </si>
  <si>
    <t xml:space="preserve">          Одним из приоритетных направлений развития города Кингисеппа является повышение уровня благоустройства, создание безопасных и комфортных условий проживания жителей. По состоянию на 01.01.2019 год протяженность автомобильных дорог общего пользования местного значения и проездов на территории МО «Кингисеппское городское поселение» составляет 64 428 п.м. По результатам проведенного мониторинга более 46% данных автомобильных дорог имеют неудовлетворительное состояние, не соответствуют нормативным требованиям и находятся в состоянии, требующем ремонта. Основные причины – стремительный рост автомобилизации и недостаток средств на проведение текущего ремонта и содержания.      </t>
  </si>
  <si>
    <r>
      <t>3.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4"/>
        <color theme="1"/>
        <rFont val="Times New Roman"/>
        <family val="1"/>
        <charset val="204"/>
      </rPr>
      <t>Финансовое обеспечение реализации муниципальной Программы</t>
    </r>
  </si>
  <si>
    <t xml:space="preserve">          Постоянно возрастающая мобильность населения, увеличение интенсивности движения автотранспорта и не соблюдение межремонтных сроков ускорило разрушение асфальтобетонного покрытия, увеличивающегося с каждым последующим сезоном. Снижение транспортно-эксплуатационных характеристик проезжей части лишают граждан комфортного передвижения по территории города, затрудняют проезд спецтранспорта.  Факты несоответствия автодорог требованиям действующих норм и правил не обеспечивают безопасность дорожного движения и создают реальную угрозу жизни и здоровью жителей и гостей города Кингисеппа, а также их имущества.</t>
  </si>
  <si>
    <t xml:space="preserve">          В связи с увеличением количества автомобильного транспорта на улично-дорожной сети города, остро стоит вопрос об обеспечении безопасности участников дорожного движения путем организации дорожного движения. Данные мероприятия направлены не только на содержание технических средств организации дорожного движения, но и на разработку новых проектов организации дорожного движения, в которых учитываются реалии нашего времени, установку новых и модернизацию устаревших технических средств организации дорожного движения.</t>
  </si>
  <si>
    <t xml:space="preserve">          Транспортное обслуживание населения в Кингисеппском городском поселении организовано посредством заключенного с АО «Кингисеппский автобусный парк» договора на выполнение регулярных перевозок пассажиров и багажа автомобильным транспортом общего пользования. В рамках данного договора обслуживается 4 маршрута, общей протяженностью 33,8 км, позволяющих максимально охватить городские территории. Ежегодно перевозится более 700 тысяч пассажиров.</t>
  </si>
  <si>
    <t xml:space="preserve">          Муниципальная программа «Развитие автомобильных дорог и организация транспортного обслуживания населения в Кингисеппском городском поселении» (далее – Программа) направлена на реализацию мероприятий, которые способствуют нормализации выше обозначенной ситуации на территории МО «Кингисеппское городское  поселение», и достижению следующих целей: обеспечение сохранности автомобильных дорог общего пользования местного значения, искусственных сооружений, внутриквартальных проездов и проездов на дворовых территориях многоквартирных домов, расположенных вне границ земельных участков многоквартирных домов, повышения уровня безопасности дорожного движения, регулярных перевозок пассажиров и багажа автомобильным наземным транспортом.</t>
  </si>
  <si>
    <r>
      <t>1.</t>
    </r>
    <r>
      <rPr>
        <b/>
        <sz val="7"/>
        <color theme="1"/>
        <rFont val="Times New Roman"/>
        <family val="1"/>
        <charset val="204"/>
      </rPr>
      <t xml:space="preserve">          </t>
    </r>
    <r>
      <rPr>
        <b/>
        <sz val="14"/>
        <color theme="1"/>
        <rFont val="Times New Roman"/>
        <family val="1"/>
        <charset val="204"/>
      </rPr>
      <t>Общая характеристика сферы реализации муниципальной программы, основные проблемы в указанной сфере и прогноз ее развития</t>
    </r>
  </si>
  <si>
    <t>•     Выполнение работ по проектированию, капитальному ремонту, ремонту и содержанию автомобильных дорог (улично-дорожной сети), искусственных сооружений, внутриквартальных проездов и проездов на дворовых территориях многоквартирных домов, расположенных вне границ земельных участков многоквартирных домов, в городе Кингисеппе;</t>
  </si>
  <si>
    <t>•     Строительство автомобильных дорог общего пользования местного значения, с целью повышения пропускной способности улично-дорожной сети и обеспечения комфортной и безопасной транспортно-пешеходной связи территорий Кингисеппского городского поселения;</t>
  </si>
  <si>
    <t>•     Оптимизация методов организации дорожного движения на автомобильных дорогах (улично-дорожной сети) в городе Кингисеппе;</t>
  </si>
  <si>
    <t>•     Организация регулярных перевозок пассажиров и багажа автомобильным наземным транспортом;</t>
  </si>
  <si>
    <t>•     Поддержка развития общественной инфраструктуры муниципального значения.</t>
  </si>
  <si>
    <t>•     Поддержание и улучшение транспортно-эксплуатационного состояния автомобильных дорог (улично-дорожной сети), искусственных сооружений, внутриквартальных проездов и проездов на дворовых территориях многоквартирных домов, расположенных вне границ земельных участков многоквартирных домов, в городе Кингисеппе;</t>
  </si>
  <si>
    <t xml:space="preserve">          Достижение поставленных целей предусмотрено путем решения следующих задач:</t>
  </si>
  <si>
    <t xml:space="preserve">          Для достижения поставленных целей и решения задач Программы, с учетом возможности бюджета МО «Кингисеппское городское поселение», муниципальная Программа разработана на перспективу и состоит из четырех подпрограмм. Каждая подпрограмма решает свои задачи в соответствии с определенным ей направлением.</t>
  </si>
  <si>
    <t xml:space="preserve">          Выполнение мероприятий муниципальной Программы позволит планомерно привести настоящее состояние улично-дорожной сети г. Кингисеппа к нормативному и, тем самым, снизить вероятность возникновения дорожно-транспортных происшествий, обеспечить более комфортное проживание граждан, обеспечить необходимым количеством и надлежащего качества регулярными перевозками пассажиров и багажа автомобильным наземным транспортом. Реализовать мероприятия в рамках поддержки развития общественной инфраструктуры муниципального значения на территории МО «Кингисеппское городское поселение».</t>
  </si>
  <si>
    <t xml:space="preserve">          Муниципальная Программа «Развитие автомобильных дорог и организация транспортного обслуживания населения в Кингисеппском городском поселении» реализуется за счет средств бюджета МО «Кингисеппское городское поселение» в объемах, установленных решением Совета депутатов МО «Кингисеппское городское поселение» на текущий финансовый год и плановый период и за счет средств иных источников, привлекаемых для реализации муниципальной программы.
В течение финансового года, в ходе реализации Программы, могут вноситься изменения и дополнения в соответствии с Порядком разработки, реализации и оценки эффективности муниципальных программ МО «Кингисеппское городское поселение», утвержденным постановлением администрации МО «Кингисеппский муниципальный район» от 26.08.2013 г. № 2131 (с приложениями) (далее – Порядок).</t>
  </si>
  <si>
    <r>
      <t>4.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4"/>
        <color theme="1"/>
        <rFont val="Times New Roman"/>
        <family val="1"/>
        <charset val="204"/>
      </rPr>
      <t>Управление реализацией мероприятий муниципальной Программы</t>
    </r>
  </si>
  <si>
    <r>
      <t>5.</t>
    </r>
    <r>
      <rPr>
        <b/>
        <sz val="7"/>
        <color theme="1"/>
        <rFont val="Times New Roman"/>
        <family val="1"/>
        <charset val="204"/>
      </rPr>
      <t xml:space="preserve">   </t>
    </r>
    <r>
      <rPr>
        <b/>
        <sz val="14"/>
        <color theme="1"/>
        <rFont val="Times New Roman"/>
        <family val="1"/>
        <charset val="204"/>
      </rPr>
      <t>Контроль и отчетность при реализации муниципальной Программы</t>
    </r>
  </si>
  <si>
    <t xml:space="preserve">          Управление реализацией муниципальной Программы осуществляет координатор муниципальной программы. Координатор муниципальной программы организует работу в соответствии с Порядком. Муниципальный заказчик несет ответственность за подготовку и реализацию муниципальной программы, а также обеспечение достижения количественных и/или качественных показателей эффективности реализации муниципальной Программы в целом.</t>
  </si>
  <si>
    <t xml:space="preserve">          Муниципальный заказчик назначает ответственного за выполнение мероприятия муниципальной программы, в обязанности которого входит:</t>
  </si>
  <si>
    <t xml:space="preserve">          1) формирование прогноза расходов на реализацию мероприятий муниципальной программы и представление их муниципальному заказчику муниципальной программы;</t>
  </si>
  <si>
    <t xml:space="preserve">          2) определение исполнителей мероприятий муниципальной программы, в том числе путем проведения торгов, в форме конкурса или аукциона;</t>
  </si>
  <si>
    <t xml:space="preserve">          3) участие в обсуждении вопросов, связанных с реализацией и финансированием муниципальной программы в части соответствующего мероприятия;</t>
  </si>
  <si>
    <t xml:space="preserve">          4) подготовка и представление муниципальному заказчику муниципальной программы отчета о реализации мероприятий.</t>
  </si>
  <si>
    <t xml:space="preserve">          Контроль за реализацией муниципальной Программы осуществляется администрацией МО «Кингисеппский муниципальный район».
С целью контроля за реализацией муниципальной Программы муниципальный заказчик ежеквартально до 20 числа месяца, следующего за отчетным кварталом, направляет в Комитет экономики оперативный отчет  в соответствии с Порядком разработки, реализации и оценки эффективности муниципальных программ МО «Кингисеппское городское поселение», утвержденным постановлением администрации МО «Кингисеппский муниципальный район» от 26.08.2013г. № 2131(с приложениями).
Годовой и итоговый отчеты о реализации муниципальной Программы должны соответствовать требованиям Порядка.</t>
  </si>
  <si>
    <t>Наименование подпрограммы</t>
  </si>
  <si>
    <t>Поддержание существующей сети автомобильных дорог общего пользования</t>
  </si>
  <si>
    <t>Цели подпрограммы</t>
  </si>
  <si>
    <t>Задачи подпрограммы</t>
  </si>
  <si>
    <t>Муниципальный заказчик подпрограммы</t>
  </si>
  <si>
    <t>Администрация МО «Кингисеппский муниципальный район» (отраслевой комитет – комитет жилищно-коммунального хозяйства, транспорта и экологии).</t>
  </si>
  <si>
    <t>Соисполнитель подпрограммы</t>
  </si>
  <si>
    <t>Администрация МО «Кингисеппский муниципальный район» (отраслевой комитет – комитет жилищно-коммунального хозяйства, транспорта и экологии), МКУ «Служба городского хозяйства»</t>
  </si>
  <si>
    <t>Сроки реализации подпрограммы</t>
  </si>
  <si>
    <t>2016 – 2023 года</t>
  </si>
  <si>
    <t>Планируемые результаты реализации подпрограммы</t>
  </si>
  <si>
    <t>Паспорт подпрограммы</t>
  </si>
  <si>
    <t xml:space="preserve"> -  Снижение вероятности возникновения дорожно-транспортных происшествий на улично-дорожной сети Кингисеппского городского поселения.</t>
  </si>
  <si>
    <t>· Поддержание и обеспечение сохранности автомобильных дорог общего пользования местного значения, искусственных сооружений, внутриквартальных проездов и проездов на дворовых территориях многоквартирных домов, расположенных вне границ земельных участков многоквартирных домов, в городе Кингисеппе.</t>
  </si>
  <si>
    <t>· Выполнение работ по проектированию, капитальному ремонту, ремонту и содержанию автомобильных дорог (улично-дорожной сети), искусственных сооружений, внутриквартальных проездов и проездов на дворовых территориях многоквартирных домов, расположенных вне границ земельных участков многоквартирных домов, в городе Кингисеппе.</t>
  </si>
  <si>
    <t>- Снижение вероятности возникновения дорожно-транспортных происшествий на улично-дорожной сети Кингисеппского городского поселения;</t>
  </si>
  <si>
    <t>- Снижение травматизма среди участников дорожного движения;</t>
  </si>
  <si>
    <t>- Количество объектов общественной для обеспечения жизнедеятельности населения в населенных пунктах.</t>
  </si>
  <si>
    <t xml:space="preserve"> - Повышение эффективности и безопасности функционирования автомобильных дорог общего пользования местного значения в городе Кингисеппе.</t>
  </si>
  <si>
    <t xml:space="preserve"> - Создание безопасных условий для движения на автодорогах автомобильного транспорта и пешеходов (снижение числа дорожно-транспортных происшествий);</t>
  </si>
  <si>
    <t>Поддержка развития объектов общественной инфраструктуры, предназначенных для обеспечения жизнедеятельности населения в населенных пунктах и основанная на обращениях граждан, депутатов Законодательного собрания Ленинградской области</t>
  </si>
  <si>
    <t xml:space="preserve"> - Оптимизация методов организации дорожного движения на автомобильных дорогах (улично-дорожной сети) в городе Кингисеппе;</t>
  </si>
  <si>
    <t xml:space="preserve"> - Поддержка развития объектов общественной инфраструктуры, предназначенных для обеспечения жизнедеятельности населения в населенных пунктах и основанная на обращениях граждан, депутатов Законодательного собрания Ленинградской области.</t>
  </si>
  <si>
    <t>Повышение безопасности дорожного движения
в Кингисеппском городском поселении</t>
  </si>
  <si>
    <t>Создание условий для предоставления транспортных услуг населению и организация транспортного обслуживания населения в Кингисеппском городском поселении</t>
  </si>
  <si>
    <t>Развитие сети автомобильных дорог общего пользования</t>
  </si>
  <si>
    <t>Администрация МО «Кингисеппский муниципальный район» (отраслевой комитет – комитет жилищно-коммунального хозяйства, транспорта и экологии), МКУ «Служба заказчика», МКУ «Служба городского хозяйства»</t>
  </si>
  <si>
    <t xml:space="preserve"> - Совершенствование и развитие сети автомобильных дорог общего пользования местного значения Кингисеппского городского поселения.</t>
  </si>
  <si>
    <t xml:space="preserve"> - Выполнение полного комплекса работ по проектированию, строительству и реконструкции автомобильных дорог общего пользования местного значения Кингисеппского городского поселения.</t>
  </si>
  <si>
    <t xml:space="preserve"> - Строительство автомобильных дорог общего пользования местного значения, с целью повышения пропускной способности улично-дорожной сети и обеспечения комфортной и безопасной транспортно-пешеходной связи территорий Кингисеппского городского поселения.</t>
  </si>
  <si>
    <t>Приложение № 1
к муниципальной Программе</t>
  </si>
  <si>
    <t>(наименование муниципальной подпрограммы)</t>
  </si>
  <si>
    <t>№ п/п</t>
  </si>
  <si>
    <t>Задачи, направленные на достижение цели</t>
  </si>
  <si>
    <t>Планируемый объем финансирования на решение данной задачи (тыс. руб.)</t>
  </si>
  <si>
    <t>Количественные и/или качественные целевые показатели, характеризующие достижение целей и решение задач</t>
  </si>
  <si>
    <t>Единица измерения</t>
  </si>
  <si>
    <t>Базовое значение показателя (на начало реализации подпрограммы)</t>
  </si>
  <si>
    <t>Планируемое значение показателя по годам реализации</t>
  </si>
  <si>
    <t>Бюджет Кингисеппского городского поселения</t>
  </si>
  <si>
    <t>Другие источники</t>
  </si>
  <si>
    <t>Выполнение работ по проектированию, капитальному ремонту, ремонту и содержанию автомобильных дорог (улично-дорожной сети), искусственных сооружений, внутриквартальных проездов и проездов на дворовых территориях многоквартирных домов, расположенных вне границ земельных участков многоквартирных домов, в городе Кингисеппе.</t>
  </si>
  <si>
    <t xml:space="preserve">Протяженность  автомобильных дорог (улично-дорожной сети) соответствующих нормативным требованиям к транспортно-эксплуатационным показателям в общей протяженности автомобильных дорог (улично-дорожной сети). </t>
  </si>
  <si>
    <t>км</t>
  </si>
  <si>
    <t>Доля протяженности автомобильных дорог общего пользования (улично-дорожной сети), не отвечающим нормативным требованиям, в общей протяженности автомобильных дорог (улично-дорожной сети).</t>
  </si>
  <si>
    <t>%</t>
  </si>
  <si>
    <r>
      <t>«</t>
    </r>
    <r>
      <rPr>
        <u/>
        <sz val="14"/>
        <color rgb="FF000000"/>
        <rFont val="Times New Roman"/>
        <family val="1"/>
        <charset val="204"/>
      </rPr>
      <t>Поддержание существующей сети автомобильных дорог общего пользования</t>
    </r>
    <r>
      <rPr>
        <u/>
        <sz val="14"/>
        <color theme="1"/>
        <rFont val="Times New Roman"/>
        <family val="1"/>
        <charset val="204"/>
      </rPr>
      <t>» </t>
    </r>
  </si>
  <si>
    <t>Создание безопасных условий для движения на автодорогах автомобильного транспорта и пешеходов (снижение числа дорожно-транспортных происшествий).</t>
  </si>
  <si>
    <t>Снижение вероятности возникновения дорожно-транспортных происшествий на улично-дорожной сети Кингисеппского городского поселения.</t>
  </si>
  <si>
    <t>шт.</t>
  </si>
  <si>
    <t>Оптимизация методов организации дорожного движения на автомобильных дорогах (улично-дорожной сети) в городе Кингисеппе.</t>
  </si>
  <si>
    <t>Снижение травматизма среди участников дорожного движения.</t>
  </si>
  <si>
    <t>чел.</t>
  </si>
  <si>
    <t>Приложение № 2
к муниципальной Программе</t>
  </si>
  <si>
    <r>
      <t>«</t>
    </r>
    <r>
      <rPr>
        <u/>
        <sz val="14"/>
        <color rgb="FF000000"/>
        <rFont val="Times New Roman"/>
        <family val="1"/>
        <charset val="204"/>
      </rPr>
      <t>Повышение безопасности дорожного движения в Кингисеппском городском поселении</t>
    </r>
    <r>
      <rPr>
        <u/>
        <sz val="14"/>
        <color theme="1"/>
        <rFont val="Times New Roman"/>
        <family val="1"/>
        <charset val="204"/>
      </rPr>
      <t>» </t>
    </r>
  </si>
  <si>
    <t>Количество объектов общественной инфраструктуры, предназначенных для обеспечения жизнедеятельности населения в населенных пунктах</t>
  </si>
  <si>
    <t>Организация регулярных перевозок пассажиров и багажа автомобильным наземным транспортом.</t>
  </si>
  <si>
    <t>Обеспечение граждан необходимым количеством и надлежащего качества регулярными перевозками пассажиров и багажа автомобильным наземным транспортом.</t>
  </si>
  <si>
    <t>Приложение № 3
к муниципальной Программе</t>
  </si>
  <si>
    <r>
      <t>«</t>
    </r>
    <r>
      <rPr>
        <u/>
        <sz val="14"/>
        <color rgb="FF000000"/>
        <rFont val="Times New Roman"/>
        <family val="1"/>
        <charset val="204"/>
      </rPr>
      <t>Создание условий для предоставления транспортных услуг населению
и организация транспортного обслуживания населения в Кингисеппском городском поселении</t>
    </r>
    <r>
      <rPr>
        <u/>
        <sz val="14"/>
        <color theme="1"/>
        <rFont val="Times New Roman"/>
        <family val="1"/>
        <charset val="204"/>
      </rPr>
      <t>» </t>
    </r>
  </si>
  <si>
    <t>Количество запроектированных объектов  г. Кингисеппа.</t>
  </si>
  <si>
    <t>объектов</t>
  </si>
  <si>
    <t>Количество  построенных объектов  г. Кингисеппа.</t>
  </si>
  <si>
    <t>Приложение № 4
к муниципальной Программе</t>
  </si>
  <si>
    <r>
      <t>«</t>
    </r>
    <r>
      <rPr>
        <u/>
        <sz val="14"/>
        <color rgb="FF000000"/>
        <rFont val="Times New Roman"/>
        <family val="1"/>
        <charset val="204"/>
      </rPr>
      <t>Развитие сети автомобильных дорог общего пользования</t>
    </r>
    <r>
      <rPr>
        <u/>
        <sz val="14"/>
        <color theme="1"/>
        <rFont val="Times New Roman"/>
        <family val="1"/>
        <charset val="204"/>
      </rPr>
      <t>» </t>
    </r>
  </si>
  <si>
    <t xml:space="preserve">Наименование мероприятия подпрограммы </t>
  </si>
  <si>
    <t xml:space="preserve">Источник финансирования </t>
  </si>
  <si>
    <t xml:space="preserve">Расчет необходимых финансовых ресурсов на реализацию мероприятия </t>
  </si>
  <si>
    <t xml:space="preserve">Общий объем финансовых ресурсов необходимых для реализации мероприятия, в том числе по годам, тыс. руб. </t>
  </si>
  <si>
    <t xml:space="preserve">Эксплуатационные расходы, возникающие в результате реализации мероприятия </t>
  </si>
  <si>
    <t>Подпрограмма 1. «Поддержание существующей сети автомобильных дорог общего пользования»</t>
  </si>
  <si>
    <t>Содержание действующей сети автомобильных дорог общего пользования местного значения</t>
  </si>
  <si>
    <t>бюджет МО «Кингисеппское городское поселение»</t>
  </si>
  <si>
    <t>Сметный расчет</t>
  </si>
  <si>
    <t>–</t>
  </si>
  <si>
    <t>в том числе:</t>
  </si>
  <si>
    <t>2016 год –</t>
  </si>
  <si>
    <t>2017 год –</t>
  </si>
  <si>
    <t>2018 год –</t>
  </si>
  <si>
    <t>2019 год –</t>
  </si>
  <si>
    <t>2020 год –</t>
  </si>
  <si>
    <t>Ремонт автомобильных дорог общего пользования местного значения, в том числе в населенных пунктах</t>
  </si>
  <si>
    <t xml:space="preserve">Ремонт дворовых территорий многоквартирных домов, проездов к дворовым территориям многоквартирных домов </t>
  </si>
  <si>
    <t xml:space="preserve">2016 год – </t>
  </si>
  <si>
    <t xml:space="preserve">2017 год – </t>
  </si>
  <si>
    <t xml:space="preserve">2018 год – </t>
  </si>
  <si>
    <t>Прочие мероприятия необходимые для развития и функционирования сети автомобильных дорог общего пользования местного значения</t>
  </si>
  <si>
    <t>Стоимость уточняется при сдаче сметных расчетов на проверку</t>
  </si>
  <si>
    <t xml:space="preserve">бюджет Ленинградской области бюджет </t>
  </si>
  <si>
    <t>в том числе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</si>
  <si>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</si>
  <si>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бюджет Ленинградской области</t>
  </si>
  <si>
    <t xml:space="preserve">  в том числе:</t>
  </si>
  <si>
    <t>Подпрограмма 2. «Повышение безопасности дорожного движения в Кингисеппском городском поселении»</t>
  </si>
  <si>
    <t>Мероприятия по повышению безопасности дорожного движения, включая благоустройство элементов дорог</t>
  </si>
  <si>
    <t>Подпрограмма 3. «Создание условий для предоставления транспортных услуг населению и организация транспортного обслуживания населения в Кингисеппском городском поселении»</t>
  </si>
  <si>
    <t>Расходы на предоставление субсидии организациям пассажирского автомобильного транспорта на возмещение недополученных доходов в связи с применением фиксированного тарифа в границах МО "Кингисеппское городское поселение"</t>
  </si>
  <si>
    <t>Расходы на организацию транспортного обслуживания населения</t>
  </si>
  <si>
    <t>Подпрограмма 4. «Развитие сети автомобильных дорог общего пользования»</t>
  </si>
  <si>
    <t>Проектирование и строительство автомобильных дорог общего пользования</t>
  </si>
  <si>
    <t xml:space="preserve">            в том числе:</t>
  </si>
  <si>
    <t xml:space="preserve">2021 год – </t>
  </si>
  <si>
    <t>2016 год  –</t>
  </si>
  <si>
    <t>2017 год  –</t>
  </si>
  <si>
    <t>2018 год  –</t>
  </si>
  <si>
    <t>2019 год  –</t>
  </si>
  <si>
    <t>2020 год  –</t>
  </si>
  <si>
    <t xml:space="preserve">2021 год  – </t>
  </si>
  <si>
    <t xml:space="preserve">2022 год  – </t>
  </si>
  <si>
    <t xml:space="preserve">2023 год  – </t>
  </si>
  <si>
    <t>Представление обоснования финансовых ресурсов, необходимых для реализации мероприятий муниципальной Программы «Развитие автомобильных дорог и организация транспортного обслуживания населения в Кингисеппском городском поселении»</t>
  </si>
  <si>
    <t>2021 год –</t>
  </si>
  <si>
    <t>2022 год –</t>
  </si>
  <si>
    <t>2023 год –</t>
  </si>
  <si>
    <t xml:space="preserve">2020 год – </t>
  </si>
  <si>
    <t xml:space="preserve">2023 год – </t>
  </si>
  <si>
    <t>Приложение № 5
к муниципальной Программе</t>
  </si>
  <si>
    <t xml:space="preserve">2019 год – </t>
  </si>
  <si>
    <t xml:space="preserve">2022 год – </t>
  </si>
  <si>
    <t>Мероприятие по развитию объектов общественной инфраструктуры, предназначенных для обеспечения жизнедеятельности населения в населенных пунктах и основанная на обращениях граждан, депутатов Законодательного собрания Ленинградской области</t>
  </si>
  <si>
    <t>Приложение № 6
к муниципальной Программе</t>
  </si>
  <si>
    <t>Мероприятия по реализации подпрограммы</t>
  </si>
  <si>
    <t>Источники финансирования</t>
  </si>
  <si>
    <t>Срок исполнения мероприятия</t>
  </si>
  <si>
    <t>Объем финансирования по годам (тыс. руб.)</t>
  </si>
  <si>
    <t>Ответственный за выполнение мероприятия подпрограммы</t>
  </si>
  <si>
    <t>Результаты выполнения мероприятий подпрограммы</t>
  </si>
  <si>
    <t>Содержание, капитальный ремонт и ремонт автомобильных дорог общего пользования местного значения и (в том числе: имеющих приоритетный социально-значимый характер) территорий многоквартирных домов и проездов к ним</t>
  </si>
  <si>
    <t>2016-2023</t>
  </si>
  <si>
    <t>Комитет ЖКХ, транспорта и экологии МКУ «Служба городского хозяйства»</t>
  </si>
  <si>
    <t>Средства федерального бюджета</t>
  </si>
  <si>
    <t>Внебюджетные источники</t>
  </si>
  <si>
    <t>1.1.</t>
  </si>
  <si>
    <t>Комитет ЖКХ, транспорта и экологии,МКУ «Служба городского хозяйства»</t>
  </si>
  <si>
    <t>1.2.</t>
  </si>
  <si>
    <t>1.3.</t>
  </si>
  <si>
    <t>2016-2020</t>
  </si>
  <si>
    <t>1.4.</t>
  </si>
  <si>
    <t>Прочие мероприятия, необходимые для развития и функционирования сети автомобильных дорог общего пользования местного значения</t>
  </si>
  <si>
    <t>1.5.</t>
  </si>
  <si>
    <t>1.6.</t>
  </si>
  <si>
    <t>• Снижение вероятности возникновения дорожно-транспортных происшествий на улично-дорожной сети Кингисеппского городского поселения;
• Снижение травматизма среди участников дорожного движения.</t>
  </si>
  <si>
    <t>• Увеличение протяженности автомобильных дорог (улично-дорожной сети) соответствующих нормативным требованиям к транспортно-эксплуатационным показателям в общей протяженности автомобильных дорог (улично-дорожной сети);
• Уменьшение доли протяженности автомобильных дорог общего пользования (улично-дорожной сети), не отвечающим нормативным требованиям, в общей протяженности автомобильных дорог (улично-дорожной сети).</t>
  </si>
  <si>
    <t>• Проверка достоверности расчетов на основании полученных положительных заключений.
 • Оптимизация методов организации дорожного движения на автомобильных дорог общего и необщего пользования районного значения.</t>
  </si>
  <si>
    <t>•Увеличение протяженности автомобильных дорог (улично-дорожной сети) соответствующих нормативным требованиям к транспортно-эксплуатационным показателям в общей протяженности автомобильных дорог (улично-дорожной сети);
• Уменьшение доли протяженности автомобильных дорог общего пользования (улично-дорожной сети), не отвечающим нормативным требованиям, в общей протяженности автомобильных дорог (улично-дорожной сети).</t>
  </si>
  <si>
    <t>• Увеличение протяженности автомобильных дорог (улично-дорожной сети) соответствующих нормативным требованиям к транспортно-эксплуатационным показателям в общей протяженности автомобильных дорог (улично-дорожной сети);
• Уменьшение доли протяженности автомобильных дорог общего пользования (улично-дорожной сети), не отвечающим нормативным требованиям, в общей протяженности автомобильных дорог (улично-дорожной сети);</t>
  </si>
  <si>
    <t>Всего,
тыс. руб.</t>
  </si>
  <si>
    <t>Объём финансирования мероприятия в текущем финансовом году,
тыс. руб.</t>
  </si>
  <si>
    <t>Перечень мероприятий подпрограммы</t>
  </si>
  <si>
    <t>Всего, тыс. руб.</t>
  </si>
  <si>
    <t>Сокращение аварийности на участках концентрации дорожно-транспортных происшествий инженерными методами</t>
  </si>
  <si>
    <t xml:space="preserve"> • Снижение вероятности возникновения дорожно-транспортных происшествий на улично-дорожной сети Кингисеппского городского поселения;</t>
  </si>
  <si>
    <t>Мероприятия по проектированию  и строительству светофоров</t>
  </si>
  <si>
    <t> Комитет ЖКХ, транспорта и экологии,МКУ «Служба городского хозяйства»</t>
  </si>
  <si>
    <t>-</t>
  </si>
  <si>
    <t>2020-2023</t>
  </si>
  <si>
    <t>Средства областного бюджета</t>
  </si>
  <si>
    <t>Итого:</t>
  </si>
  <si>
    <t>Комитет ЖКХ, транспорта и экологии, МКУ «Служба городского хозяйства»</t>
  </si>
  <si>
    <t>Развития объектов общественной инфраструктуры</t>
  </si>
  <si>
    <t xml:space="preserve"> • Снижение вероятности возникновения дорожно-транспортных происшествий на улично-дорожной сети Кингисеппского городского поселения;
• Снижение травматизма среди участников дорожного движения.</t>
  </si>
  <si>
    <t>Мероприятия по повышению безопасности дорожного движения, включая обустройствово элементов дорог (категорирование,тех.оценка, КСОДД, прочие мероприятия)</t>
  </si>
  <si>
    <t>Приложение № 7
к муниципальной Программе</t>
  </si>
  <si>
    <t>Мероприятия по проектированию  и строительству объектов уличного освещения на пешеходных переходах и вдоль улично-дорожной сети города Кингисеппа</t>
  </si>
  <si>
    <t xml:space="preserve">Мероприятия по ремонту объектов уличного освещения </t>
  </si>
  <si>
    <t>Организация транспортного обслуживания населения</t>
  </si>
  <si>
    <t>8 650,0</t>
  </si>
  <si>
    <t>Комитет ЖКХ, транспорта и экологии</t>
  </si>
  <si>
    <t>• Обеспечение граждан необходимым количеством и надлежащего качества регулярными перевозками пассажиров и багажа автомобильным наземным транспортом.</t>
  </si>
  <si>
    <t>Расходы на  организацию транспортного обслуживания населения</t>
  </si>
  <si>
    <t>Приложение № 8
к муниципальной Программе</t>
  </si>
  <si>
    <r>
      <t>«</t>
    </r>
    <r>
      <rPr>
        <u/>
        <sz val="14"/>
        <color rgb="FF000000"/>
        <rFont val="Times New Roman"/>
        <family val="1"/>
        <charset val="204"/>
      </rPr>
      <t>Создание условий для предоставления транспортных услуг населению и организация транспортного обслуживания населения в Кингисеппском городском поселении</t>
    </r>
    <r>
      <rPr>
        <u/>
        <sz val="14"/>
        <color theme="1"/>
        <rFont val="Times New Roman"/>
        <family val="1"/>
        <charset val="204"/>
      </rPr>
      <t>» </t>
    </r>
  </si>
  <si>
    <t>Объём финансирования мероприятия в текущем финансовом году, тыс. руб.</t>
  </si>
  <si>
    <t>• Строительство автомобильных дорог общего пользования местного значения, с целью повышения пропускной способности улично-дорожной сети и обеспечения комфортной и безопасной транспортно-пешеходной связи территорий Кингисеппского городского поселения.</t>
  </si>
  <si>
    <t>Приложение № 9
к муниципальной Программе</t>
  </si>
  <si>
    <t xml:space="preserve">Проектирование и строительство автомобильных дорог общего пользования местного значения, прочие мероприятия необходимые для развития и функционирования автомобильных дорог общего пользования местного значения </t>
  </si>
  <si>
    <t xml:space="preserve">Прочие мероприятия необходимые для развития и функционирования автомобильных дорог общего пользования местного значения </t>
  </si>
  <si>
    <t xml:space="preserve">Выполнение полного комплекса работ по проектированию и строительству автомобильных дорог общего пользования местного значения Кингисеппского городского поселения,     Прочие мероприятия необходимые для развития и функционирования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</si>
  <si>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</t>
  </si>
  <si>
    <t>ПРИЛОЖЕНИЕ
к постановлению администрации
МО «Кингисеппский муниципальный  район»
от 10.11.2015 № 2486
(в редакции постановления администрации
МО «Кингисеппский муниципальный район»
от    23.09.2021года  №  2169)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</si>
</sst>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Symbol"/>
      <family val="1"/>
      <charset val="2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Symbol"/>
      <family val="1"/>
      <charset val="2"/>
    </font>
    <font>
      <vertAlign val="superscript"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24" fillId="0" borderId="0" xfId="0" applyFont="1" applyAlignment="1">
      <alignment horizontal="justify" vertical="center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22" fillId="0" borderId="3" xfId="0" applyFont="1" applyBorder="1" applyAlignment="1">
      <alignment horizontal="justify" vertical="center" wrapText="1"/>
    </xf>
    <xf numFmtId="0" fontId="23" fillId="0" borderId="3" xfId="0" applyFont="1" applyBorder="1" applyAlignment="1">
      <alignment horizontal="justify" vertical="center" wrapText="1"/>
    </xf>
    <xf numFmtId="0" fontId="2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23" fillId="0" borderId="3" xfId="0" applyFont="1" applyBorder="1" applyAlignment="1">
      <alignment vertical="center" wrapText="1"/>
    </xf>
    <xf numFmtId="164" fontId="23" fillId="0" borderId="3" xfId="0" applyNumberFormat="1" applyFont="1" applyBorder="1" applyAlignment="1">
      <alignment horizontal="center" vertical="center" wrapText="1"/>
    </xf>
    <xf numFmtId="164" fontId="22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164" fontId="23" fillId="2" borderId="3" xfId="0" applyNumberFormat="1" applyFont="1" applyFill="1" applyBorder="1" applyAlignment="1">
      <alignment horizontal="center" vertical="center" wrapText="1"/>
    </xf>
    <xf numFmtId="164" fontId="22" fillId="2" borderId="3" xfId="0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top" wrapText="1"/>
    </xf>
    <xf numFmtId="0" fontId="22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2" fillId="2" borderId="3" xfId="0" applyFont="1" applyFill="1" applyBorder="1" applyAlignment="1">
      <alignment horizontal="center" vertical="center" wrapText="1"/>
    </xf>
    <xf numFmtId="165" fontId="22" fillId="2" borderId="3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center" wrapText="1"/>
    </xf>
    <xf numFmtId="164" fontId="24" fillId="2" borderId="10" xfId="0" applyNumberFormat="1" applyFont="1" applyFill="1" applyBorder="1" applyAlignment="1">
      <alignment horizontal="center" vertical="center" wrapText="1"/>
    </xf>
    <xf numFmtId="164" fontId="24" fillId="3" borderId="10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164" fontId="0" fillId="0" borderId="0" xfId="0" applyNumberFormat="1"/>
    <xf numFmtId="165" fontId="1" fillId="0" borderId="3" xfId="0" applyNumberFormat="1" applyFont="1" applyBorder="1" applyAlignment="1">
      <alignment horizont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horizontal="center" vertical="center" wrapText="1"/>
    </xf>
    <xf numFmtId="165" fontId="2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top" wrapText="1"/>
    </xf>
    <xf numFmtId="2" fontId="4" fillId="0" borderId="0" xfId="0" applyNumberFormat="1" applyFont="1" applyAlignment="1">
      <alignment horizontal="center" vertical="center" wrapText="1"/>
    </xf>
    <xf numFmtId="0" fontId="10" fillId="0" borderId="3" xfId="0" applyFont="1" applyBorder="1" applyAlignment="1">
      <alignment vertical="top" wrapText="1"/>
    </xf>
    <xf numFmtId="164" fontId="12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10" fillId="0" borderId="7" xfId="0" applyFont="1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8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2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22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zoomScaleNormal="100" workbookViewId="0">
      <selection activeCell="F1" sqref="F1:J1"/>
    </sheetView>
  </sheetViews>
  <sheetFormatPr defaultRowHeight="14.4" x14ac:dyDescent="0.3"/>
  <cols>
    <col min="1" max="1" width="17.33203125" customWidth="1"/>
    <col min="2" max="8" width="11.33203125" bestFit="1" customWidth="1"/>
    <col min="9" max="9" width="11.44140625" customWidth="1"/>
    <col min="10" max="10" width="10.33203125" bestFit="1" customWidth="1"/>
  </cols>
  <sheetData>
    <row r="1" spans="1:10" ht="123" customHeight="1" x14ac:dyDescent="0.3">
      <c r="E1" s="2"/>
      <c r="F1" s="82" t="s">
        <v>271</v>
      </c>
      <c r="G1" s="82"/>
      <c r="H1" s="82"/>
      <c r="I1" s="82"/>
      <c r="J1" s="82"/>
    </row>
    <row r="2" spans="1:10" ht="7.95" customHeight="1" x14ac:dyDescent="0.3"/>
    <row r="3" spans="1:10" ht="17.399999999999999" x14ac:dyDescent="0.3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43.5" customHeight="1" x14ac:dyDescent="0.3">
      <c r="A4" s="81" t="s">
        <v>1</v>
      </c>
      <c r="B4" s="81"/>
      <c r="C4" s="81"/>
      <c r="D4" s="81"/>
      <c r="E4" s="81"/>
      <c r="F4" s="81"/>
      <c r="G4" s="81"/>
      <c r="H4" s="81"/>
      <c r="I4" s="81"/>
      <c r="J4" s="81"/>
    </row>
    <row r="5" spans="1:10" ht="69" customHeight="1" x14ac:dyDescent="0.3">
      <c r="A5" s="11" t="s">
        <v>2</v>
      </c>
      <c r="B5" s="72" t="s">
        <v>3</v>
      </c>
      <c r="C5" s="72"/>
      <c r="D5" s="72"/>
      <c r="E5" s="72"/>
      <c r="F5" s="72"/>
      <c r="G5" s="72"/>
      <c r="H5" s="72"/>
      <c r="I5" s="72"/>
      <c r="J5" s="72"/>
    </row>
    <row r="6" spans="1:10" ht="83.25" customHeight="1" x14ac:dyDescent="0.3">
      <c r="A6" s="71" t="s">
        <v>4</v>
      </c>
      <c r="B6" s="71" t="s">
        <v>31</v>
      </c>
      <c r="C6" s="71"/>
      <c r="D6" s="71"/>
      <c r="E6" s="71"/>
      <c r="F6" s="71"/>
      <c r="G6" s="71"/>
      <c r="H6" s="71"/>
      <c r="I6" s="71"/>
      <c r="J6" s="71"/>
    </row>
    <row r="7" spans="1:10" ht="81" customHeight="1" x14ac:dyDescent="0.3">
      <c r="A7" s="71"/>
      <c r="B7" s="71" t="s">
        <v>32</v>
      </c>
      <c r="C7" s="71"/>
      <c r="D7" s="71"/>
      <c r="E7" s="71"/>
      <c r="F7" s="71"/>
      <c r="G7" s="71"/>
      <c r="H7" s="71"/>
      <c r="I7" s="71"/>
      <c r="J7" s="71"/>
    </row>
    <row r="8" spans="1:10" ht="24" customHeight="1" x14ac:dyDescent="0.3">
      <c r="A8" s="71"/>
      <c r="B8" s="71" t="s">
        <v>33</v>
      </c>
      <c r="C8" s="71"/>
      <c r="D8" s="71"/>
      <c r="E8" s="71"/>
      <c r="F8" s="71"/>
      <c r="G8" s="71"/>
      <c r="H8" s="71"/>
      <c r="I8" s="71"/>
      <c r="J8" s="71"/>
    </row>
    <row r="9" spans="1:10" ht="34.5" customHeight="1" x14ac:dyDescent="0.3">
      <c r="A9" s="71"/>
      <c r="B9" s="71" t="s">
        <v>34</v>
      </c>
      <c r="C9" s="71"/>
      <c r="D9" s="71"/>
      <c r="E9" s="71"/>
      <c r="F9" s="71"/>
      <c r="G9" s="71"/>
      <c r="H9" s="71"/>
      <c r="I9" s="71"/>
      <c r="J9" s="71"/>
    </row>
    <row r="10" spans="1:10" ht="39" customHeight="1" x14ac:dyDescent="0.3">
      <c r="A10" s="71"/>
      <c r="B10" s="71" t="s">
        <v>35</v>
      </c>
      <c r="C10" s="71"/>
      <c r="D10" s="71"/>
      <c r="E10" s="71"/>
      <c r="F10" s="71"/>
      <c r="G10" s="71"/>
      <c r="H10" s="71"/>
      <c r="I10" s="71"/>
      <c r="J10" s="71"/>
    </row>
    <row r="11" spans="1:10" ht="68.25" customHeight="1" x14ac:dyDescent="0.3">
      <c r="A11" s="71" t="s">
        <v>5</v>
      </c>
      <c r="B11" s="71" t="s">
        <v>36</v>
      </c>
      <c r="C11" s="71"/>
      <c r="D11" s="71"/>
      <c r="E11" s="71"/>
      <c r="F11" s="71"/>
      <c r="G11" s="71"/>
      <c r="H11" s="71"/>
      <c r="I11" s="71"/>
      <c r="J11" s="71"/>
    </row>
    <row r="12" spans="1:10" ht="33.75" customHeight="1" x14ac:dyDescent="0.3">
      <c r="A12" s="71"/>
      <c r="B12" s="71" t="s">
        <v>37</v>
      </c>
      <c r="C12" s="71"/>
      <c r="D12" s="71"/>
      <c r="E12" s="71"/>
      <c r="F12" s="71"/>
      <c r="G12" s="71"/>
      <c r="H12" s="71"/>
      <c r="I12" s="71"/>
      <c r="J12" s="71"/>
    </row>
    <row r="13" spans="1:10" ht="99" customHeight="1" x14ac:dyDescent="0.3">
      <c r="A13" s="71"/>
      <c r="B13" s="71" t="s">
        <v>60</v>
      </c>
      <c r="C13" s="71"/>
      <c r="D13" s="71"/>
      <c r="E13" s="71"/>
      <c r="F13" s="71"/>
      <c r="G13" s="71"/>
      <c r="H13" s="71"/>
      <c r="I13" s="71"/>
      <c r="J13" s="71"/>
    </row>
    <row r="14" spans="1:10" ht="31.5" customHeight="1" x14ac:dyDescent="0.3">
      <c r="A14" s="71"/>
      <c r="B14" s="71" t="s">
        <v>38</v>
      </c>
      <c r="C14" s="71"/>
      <c r="D14" s="71"/>
      <c r="E14" s="71"/>
      <c r="F14" s="71"/>
      <c r="G14" s="71"/>
      <c r="H14" s="71"/>
      <c r="I14" s="71"/>
      <c r="J14" s="71"/>
    </row>
    <row r="15" spans="1:10" ht="30.75" customHeight="1" x14ac:dyDescent="0.3">
      <c r="A15" s="71"/>
      <c r="B15" s="71" t="s">
        <v>39</v>
      </c>
      <c r="C15" s="71"/>
      <c r="D15" s="71"/>
      <c r="E15" s="71"/>
      <c r="F15" s="71"/>
      <c r="G15" s="71"/>
      <c r="H15" s="71"/>
      <c r="I15" s="71"/>
      <c r="J15" s="71"/>
    </row>
    <row r="16" spans="1:10" ht="18" customHeight="1" x14ac:dyDescent="0.3">
      <c r="A16" s="71"/>
      <c r="B16" s="71" t="s">
        <v>40</v>
      </c>
      <c r="C16" s="71"/>
      <c r="D16" s="71"/>
      <c r="E16" s="71"/>
      <c r="F16" s="71"/>
      <c r="G16" s="71"/>
      <c r="H16" s="71"/>
      <c r="I16" s="71"/>
      <c r="J16" s="71"/>
    </row>
    <row r="17" spans="1:10" ht="17.25" customHeight="1" x14ac:dyDescent="0.3">
      <c r="A17" s="71"/>
      <c r="B17" s="71" t="s">
        <v>41</v>
      </c>
      <c r="C17" s="71"/>
      <c r="D17" s="71"/>
      <c r="E17" s="71"/>
      <c r="F17" s="71"/>
      <c r="G17" s="71"/>
      <c r="H17" s="71"/>
      <c r="I17" s="71"/>
      <c r="J17" s="71"/>
    </row>
    <row r="18" spans="1:10" ht="17.25" customHeight="1" x14ac:dyDescent="0.3">
      <c r="A18" s="71"/>
      <c r="B18" s="71" t="s">
        <v>42</v>
      </c>
      <c r="C18" s="71"/>
      <c r="D18" s="71"/>
      <c r="E18" s="71"/>
      <c r="F18" s="71"/>
      <c r="G18" s="71"/>
      <c r="H18" s="71"/>
      <c r="I18" s="71"/>
      <c r="J18" s="71"/>
    </row>
    <row r="19" spans="1:10" ht="35.25" customHeight="1" x14ac:dyDescent="0.3">
      <c r="A19" s="71"/>
      <c r="B19" s="71" t="s">
        <v>43</v>
      </c>
      <c r="C19" s="71"/>
      <c r="D19" s="71"/>
      <c r="E19" s="71"/>
      <c r="F19" s="71"/>
      <c r="G19" s="71"/>
      <c r="H19" s="71"/>
      <c r="I19" s="71"/>
      <c r="J19" s="71"/>
    </row>
    <row r="20" spans="1:10" ht="31.5" customHeight="1" x14ac:dyDescent="0.3">
      <c r="A20" s="71"/>
      <c r="B20" s="84" t="s">
        <v>44</v>
      </c>
      <c r="C20" s="84"/>
      <c r="D20" s="84"/>
      <c r="E20" s="84"/>
      <c r="F20" s="84"/>
      <c r="G20" s="84"/>
      <c r="H20" s="84"/>
      <c r="I20" s="84"/>
      <c r="J20" s="84"/>
    </row>
    <row r="21" spans="1:10" ht="21" customHeight="1" x14ac:dyDescent="0.3">
      <c r="A21" s="71"/>
      <c r="B21" s="84" t="s">
        <v>61</v>
      </c>
      <c r="C21" s="84"/>
      <c r="D21" s="84"/>
      <c r="E21" s="84"/>
      <c r="F21" s="84"/>
      <c r="G21" s="84"/>
      <c r="H21" s="84"/>
      <c r="I21" s="84"/>
      <c r="J21" s="84"/>
    </row>
    <row r="22" spans="1:10" ht="50.25" customHeight="1" x14ac:dyDescent="0.3">
      <c r="A22" s="71"/>
      <c r="B22" s="85" t="s">
        <v>63</v>
      </c>
      <c r="C22" s="85"/>
      <c r="D22" s="85"/>
      <c r="E22" s="85"/>
      <c r="F22" s="85"/>
      <c r="G22" s="85"/>
      <c r="H22" s="85"/>
      <c r="I22" s="85"/>
      <c r="J22" s="85"/>
    </row>
    <row r="23" spans="1:10" ht="54" customHeight="1" x14ac:dyDescent="0.3">
      <c r="A23" s="11" t="s">
        <v>6</v>
      </c>
      <c r="B23" s="83" t="s">
        <v>7</v>
      </c>
      <c r="C23" s="83"/>
      <c r="D23" s="83"/>
      <c r="E23" s="83"/>
      <c r="F23" s="83"/>
      <c r="G23" s="83"/>
      <c r="H23" s="83"/>
      <c r="I23" s="83"/>
      <c r="J23" s="83"/>
    </row>
    <row r="24" spans="1:10" ht="67.5" customHeight="1" x14ac:dyDescent="0.3">
      <c r="A24" s="11" t="s">
        <v>8</v>
      </c>
      <c r="B24" s="83" t="s">
        <v>9</v>
      </c>
      <c r="C24" s="83"/>
      <c r="D24" s="83"/>
      <c r="E24" s="83"/>
      <c r="F24" s="83"/>
      <c r="G24" s="83"/>
      <c r="H24" s="83"/>
      <c r="I24" s="83"/>
      <c r="J24" s="83"/>
    </row>
    <row r="25" spans="1:10" ht="53.25" customHeight="1" x14ac:dyDescent="0.3">
      <c r="A25" s="11" t="s">
        <v>10</v>
      </c>
      <c r="B25" s="83" t="s">
        <v>11</v>
      </c>
      <c r="C25" s="83"/>
      <c r="D25" s="83"/>
      <c r="E25" s="83"/>
      <c r="F25" s="83"/>
      <c r="G25" s="83"/>
      <c r="H25" s="83"/>
      <c r="I25" s="83"/>
      <c r="J25" s="83"/>
    </row>
    <row r="26" spans="1:10" ht="64.5" customHeight="1" x14ac:dyDescent="0.3">
      <c r="A26" s="11" t="s">
        <v>12</v>
      </c>
      <c r="B26" s="71" t="s">
        <v>13</v>
      </c>
      <c r="C26" s="71"/>
      <c r="D26" s="71"/>
      <c r="E26" s="71"/>
      <c r="F26" s="71"/>
      <c r="G26" s="71"/>
      <c r="H26" s="71"/>
      <c r="I26" s="71"/>
      <c r="J26" s="71"/>
    </row>
    <row r="27" spans="1:10" ht="24.75" customHeight="1" x14ac:dyDescent="0.3">
      <c r="A27" s="71" t="s">
        <v>14</v>
      </c>
      <c r="B27" s="19" t="s">
        <v>50</v>
      </c>
      <c r="C27" s="71" t="s">
        <v>45</v>
      </c>
      <c r="D27" s="71"/>
      <c r="E27" s="71"/>
      <c r="F27" s="71"/>
      <c r="G27" s="71"/>
      <c r="H27" s="71"/>
      <c r="I27" s="71"/>
      <c r="J27" s="71"/>
    </row>
    <row r="28" spans="1:10" ht="21.75" customHeight="1" x14ac:dyDescent="0.3">
      <c r="A28" s="71"/>
      <c r="B28" s="19" t="s">
        <v>51</v>
      </c>
      <c r="C28" s="71" t="s">
        <v>46</v>
      </c>
      <c r="D28" s="71"/>
      <c r="E28" s="71"/>
      <c r="F28" s="71"/>
      <c r="G28" s="71"/>
      <c r="H28" s="71"/>
      <c r="I28" s="71"/>
      <c r="J28" s="71"/>
    </row>
    <row r="29" spans="1:10" ht="35.25" customHeight="1" x14ac:dyDescent="0.3">
      <c r="A29" s="71"/>
      <c r="B29" s="19" t="s">
        <v>49</v>
      </c>
      <c r="C29" s="71" t="s">
        <v>47</v>
      </c>
      <c r="D29" s="71"/>
      <c r="E29" s="71"/>
      <c r="F29" s="71"/>
      <c r="G29" s="71"/>
      <c r="H29" s="71"/>
      <c r="I29" s="71"/>
      <c r="J29" s="71"/>
    </row>
    <row r="30" spans="1:10" ht="25.5" customHeight="1" x14ac:dyDescent="0.3">
      <c r="A30" s="71"/>
      <c r="B30" s="19" t="s">
        <v>52</v>
      </c>
      <c r="C30" s="71" t="s">
        <v>48</v>
      </c>
      <c r="D30" s="71"/>
      <c r="E30" s="71"/>
      <c r="F30" s="71"/>
      <c r="G30" s="71"/>
      <c r="H30" s="71"/>
      <c r="I30" s="71"/>
      <c r="J30" s="71"/>
    </row>
    <row r="31" spans="1:10" ht="60.75" customHeight="1" x14ac:dyDescent="0.3">
      <c r="A31" s="71" t="s">
        <v>64</v>
      </c>
      <c r="B31" s="79" t="s">
        <v>16</v>
      </c>
      <c r="C31" s="79"/>
      <c r="D31" s="79"/>
      <c r="E31" s="79"/>
      <c r="F31" s="79"/>
      <c r="G31" s="79"/>
      <c r="H31" s="79"/>
      <c r="I31" s="79"/>
      <c r="J31" s="79"/>
    </row>
    <row r="32" spans="1:10" ht="36.75" customHeight="1" x14ac:dyDescent="0.3">
      <c r="A32" s="71"/>
      <c r="B32" s="20" t="s">
        <v>17</v>
      </c>
      <c r="C32" s="19" t="s">
        <v>18</v>
      </c>
      <c r="D32" s="19" t="s">
        <v>19</v>
      </c>
      <c r="E32" s="19" t="s">
        <v>20</v>
      </c>
      <c r="F32" s="19" t="s">
        <v>21</v>
      </c>
      <c r="G32" s="19" t="s">
        <v>22</v>
      </c>
      <c r="H32" s="66" t="s">
        <v>23</v>
      </c>
      <c r="I32" s="19" t="s">
        <v>24</v>
      </c>
      <c r="J32" s="19" t="s">
        <v>29</v>
      </c>
    </row>
    <row r="33" spans="1:10" ht="26.25" customHeight="1" x14ac:dyDescent="0.3">
      <c r="A33" s="11" t="s">
        <v>25</v>
      </c>
      <c r="B33" s="65">
        <f>B34+B35-0.1</f>
        <v>971177.17787999997</v>
      </c>
      <c r="C33" s="65">
        <f t="shared" ref="C33:J33" si="0">C34+C35</f>
        <v>123658.09999999998</v>
      </c>
      <c r="D33" s="65">
        <f t="shared" si="0"/>
        <v>133716.79999999999</v>
      </c>
      <c r="E33" s="65">
        <f t="shared" si="0"/>
        <v>106989.6</v>
      </c>
      <c r="F33" s="65">
        <f t="shared" si="0"/>
        <v>135019.6</v>
      </c>
      <c r="G33" s="65">
        <f t="shared" si="0"/>
        <v>100462.5</v>
      </c>
      <c r="H33" s="67">
        <f t="shared" si="0"/>
        <v>211814.04988000001</v>
      </c>
      <c r="I33" s="65">
        <f t="shared" si="0"/>
        <v>109655.228</v>
      </c>
      <c r="J33" s="65">
        <f t="shared" si="0"/>
        <v>49861.4</v>
      </c>
    </row>
    <row r="34" spans="1:10" ht="83.25" customHeight="1" x14ac:dyDescent="0.3">
      <c r="A34" s="11" t="s">
        <v>26</v>
      </c>
      <c r="B34" s="65">
        <f>C34+D34+E34+F34+G34+H34+I34+J34</f>
        <v>755941.24887999997</v>
      </c>
      <c r="C34" s="64">
        <f>'Паспорт подпрограммы №1'!C11+'Паспорт подпрограммы №2'!C13+'Паспорт подпрограммы №3'!C11+'Паспорт подпрограммы №4'!C11</f>
        <v>101857.49999999999</v>
      </c>
      <c r="D34" s="64">
        <f>'Паспорт подпрограммы №1'!D11+'Паспорт подпрограммы №2'!D13+'Паспорт подпрограммы №3'!D11+'Паспорт подпрограммы №4'!D11</f>
        <v>124935.9</v>
      </c>
      <c r="E34" s="64">
        <f>'Паспорт подпрограммы №1'!E11+'Паспорт подпрограммы №2'!E13+'Паспорт подпрограммы №3'!E11+'Паспорт подпрограммы №4'!E11</f>
        <v>86549.1</v>
      </c>
      <c r="F34" s="64">
        <f>'Паспорт подпрограммы №1'!F11+'Паспорт подпрограммы №2'!F13+'Паспорт подпрограммы №3'!F11+'Паспорт подпрограммы №4'!F11</f>
        <v>99663.3</v>
      </c>
      <c r="G34" s="64">
        <f>'Паспорт подпрограммы №1'!G11+'Паспорт подпрограммы №2'!G13+'Паспорт подпрограммы №3'!G11+'Паспорт подпрограммы №4'!G11</f>
        <v>95777.3</v>
      </c>
      <c r="H34" s="68">
        <f>'Паспорт подпрограммы №1'!H11+'Паспорт подпрограммы №2'!H13+'Паспорт подпрограммы №3'!H11+'Паспорт подпрограммы №4'!H11</f>
        <v>144410.84988000002</v>
      </c>
      <c r="I34" s="64">
        <f>'Паспорт подпрограммы №1'!I11+'Паспорт подпрограммы №2'!I13+'Паспорт подпрограммы №3'!I11+'Паспорт подпрограммы №4'!I11</f>
        <v>52885.898999999998</v>
      </c>
      <c r="J34" s="64">
        <f>'Паспорт подпрограммы №1'!J11+'Паспорт подпрограммы №2'!J13+'Паспорт подпрограммы №3'!J11+'Паспорт подпрограммы №4'!J11</f>
        <v>49861.4</v>
      </c>
    </row>
    <row r="35" spans="1:10" ht="66" customHeight="1" x14ac:dyDescent="0.3">
      <c r="A35" s="11" t="s">
        <v>27</v>
      </c>
      <c r="B35" s="65">
        <f>C35+D35+E35+F35+G35+H35+I35+J35</f>
        <v>215236.02899999998</v>
      </c>
      <c r="C35" s="64">
        <f>'Паспорт подпрограммы №1'!C12+'Паспорт подпрограммы №2'!C14+'Паспорт подпрограммы №3'!C12+'Паспорт подпрограммы №4'!C12</f>
        <v>21800.6</v>
      </c>
      <c r="D35" s="64">
        <f>'Паспорт подпрограммы №1'!D12+'Паспорт подпрограммы №2'!D14+'Паспорт подпрограммы №3'!D12+'Паспорт подпрограммы №4'!D12</f>
        <v>8780.9</v>
      </c>
      <c r="E35" s="64">
        <f>'Паспорт подпрограммы №1'!E12+'Паспорт подпрограммы №2'!E14+'Паспорт подпрограммы №3'!E12+'Паспорт подпрограммы №4'!E12</f>
        <v>20440.5</v>
      </c>
      <c r="F35" s="64">
        <f>'Паспорт подпрограммы №1'!F12+'Паспорт подпрограммы №2'!F14+'Паспорт подпрограммы №3'!F12+'Паспорт подпрограммы №4'!F12</f>
        <v>35356.299999999996</v>
      </c>
      <c r="G35" s="64">
        <f>'Паспорт подпрограммы №1'!G12+'Паспорт подпрограммы №2'!G14+'Паспорт подпрограммы №3'!G12+'Паспорт подпрограммы №4'!G12</f>
        <v>4685.2</v>
      </c>
      <c r="H35" s="68">
        <f>'Паспорт подпрограммы №1'!H12+'Паспорт подпрограммы №2'!H14+'Паспорт подпрограммы №3'!H12+'Паспорт подпрограммы №4'!H12</f>
        <v>67403.199999999997</v>
      </c>
      <c r="I35" s="64">
        <f>'Паспорт подпрограммы №1'!I12+'Паспорт подпрограммы №2'!I14+'Паспорт подпрограммы №3'!I12+'Паспорт подпрограммы №4'!I12</f>
        <v>56769.328999999998</v>
      </c>
      <c r="J35" s="64">
        <f>'Паспорт подпрограммы №1'!J12+'Паспорт подпрограммы №2'!J14+'Паспорт подпрограммы №3'!J12+'Паспорт подпрограммы №4'!J12</f>
        <v>0</v>
      </c>
    </row>
    <row r="36" spans="1:10" ht="59.25" customHeight="1" x14ac:dyDescent="0.3">
      <c r="A36" s="71" t="s">
        <v>28</v>
      </c>
      <c r="B36" s="73" t="s">
        <v>53</v>
      </c>
      <c r="C36" s="73"/>
      <c r="D36" s="73"/>
      <c r="E36" s="73"/>
      <c r="F36" s="73"/>
      <c r="G36" s="73"/>
      <c r="H36" s="73"/>
      <c r="I36" s="73"/>
      <c r="J36" s="74"/>
    </row>
    <row r="37" spans="1:10" ht="44.25" customHeight="1" x14ac:dyDescent="0.3">
      <c r="A37" s="71"/>
      <c r="B37" s="75" t="s">
        <v>54</v>
      </c>
      <c r="C37" s="75"/>
      <c r="D37" s="75"/>
      <c r="E37" s="75"/>
      <c r="F37" s="75"/>
      <c r="G37" s="75"/>
      <c r="H37" s="75"/>
      <c r="I37" s="75"/>
      <c r="J37" s="76"/>
    </row>
    <row r="38" spans="1:10" ht="61.5" customHeight="1" x14ac:dyDescent="0.3">
      <c r="A38" s="71"/>
      <c r="B38" s="75" t="s">
        <v>55</v>
      </c>
      <c r="C38" s="75"/>
      <c r="D38" s="75"/>
      <c r="E38" s="75"/>
      <c r="F38" s="75"/>
      <c r="G38" s="75"/>
      <c r="H38" s="75"/>
      <c r="I38" s="75"/>
      <c r="J38" s="76"/>
    </row>
    <row r="39" spans="1:10" ht="46.5" customHeight="1" x14ac:dyDescent="0.3">
      <c r="A39" s="71"/>
      <c r="B39" s="75" t="s">
        <v>56</v>
      </c>
      <c r="C39" s="75"/>
      <c r="D39" s="75"/>
      <c r="E39" s="75"/>
      <c r="F39" s="75"/>
      <c r="G39" s="75"/>
      <c r="H39" s="75"/>
      <c r="I39" s="75"/>
      <c r="J39" s="76"/>
    </row>
    <row r="40" spans="1:10" ht="23.4" customHeight="1" x14ac:dyDescent="0.3">
      <c r="A40" s="71"/>
      <c r="B40" s="75" t="s">
        <v>57</v>
      </c>
      <c r="C40" s="75"/>
      <c r="D40" s="75"/>
      <c r="E40" s="75"/>
      <c r="F40" s="75"/>
      <c r="G40" s="75"/>
      <c r="H40" s="75"/>
      <c r="I40" s="75"/>
      <c r="J40" s="76"/>
    </row>
    <row r="41" spans="1:10" ht="33.75" customHeight="1" x14ac:dyDescent="0.3">
      <c r="A41" s="71"/>
      <c r="B41" s="75" t="s">
        <v>62</v>
      </c>
      <c r="C41" s="75"/>
      <c r="D41" s="75"/>
      <c r="E41" s="75"/>
      <c r="F41" s="75"/>
      <c r="G41" s="75"/>
      <c r="H41" s="75"/>
      <c r="I41" s="75"/>
      <c r="J41" s="76"/>
    </row>
    <row r="42" spans="1:10" ht="65.25" customHeight="1" x14ac:dyDescent="0.3">
      <c r="A42" s="71"/>
      <c r="B42" s="77" t="s">
        <v>59</v>
      </c>
      <c r="C42" s="77"/>
      <c r="D42" s="77"/>
      <c r="E42" s="77"/>
      <c r="F42" s="77"/>
      <c r="G42" s="77"/>
      <c r="H42" s="77"/>
      <c r="I42" s="77"/>
      <c r="J42" s="78"/>
    </row>
    <row r="43" spans="1:10" ht="15.6" x14ac:dyDescent="0.3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6" x14ac:dyDescent="0.3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6" x14ac:dyDescent="0.3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6" x14ac:dyDescent="0.3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6" x14ac:dyDescent="0.3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6" x14ac:dyDescent="0.3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6" x14ac:dyDescent="0.3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6" x14ac:dyDescent="0.3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6" x14ac:dyDescent="0.3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6" x14ac:dyDescent="0.3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6" x14ac:dyDescent="0.3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6" x14ac:dyDescent="0.3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6" x14ac:dyDescent="0.3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6" x14ac:dyDescent="0.3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6" x14ac:dyDescent="0.3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6" x14ac:dyDescent="0.3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6" x14ac:dyDescent="0.3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6" x14ac:dyDescent="0.3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6" x14ac:dyDescent="0.3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6" x14ac:dyDescent="0.3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6" x14ac:dyDescent="0.3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6" x14ac:dyDescent="0.3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6" x14ac:dyDescent="0.3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6" x14ac:dyDescent="0.3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6" x14ac:dyDescent="0.3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6" x14ac:dyDescent="0.3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6" x14ac:dyDescent="0.3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6" x14ac:dyDescent="0.3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6" x14ac:dyDescent="0.3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6" x14ac:dyDescent="0.3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6" x14ac:dyDescent="0.3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6" x14ac:dyDescent="0.3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6" x14ac:dyDescent="0.3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6" x14ac:dyDescent="0.3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6" x14ac:dyDescent="0.3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6" x14ac:dyDescent="0.3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6" x14ac:dyDescent="0.3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6" x14ac:dyDescent="0.3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6" x14ac:dyDescent="0.3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6" x14ac:dyDescent="0.3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6" x14ac:dyDescent="0.3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6" x14ac:dyDescent="0.3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6" x14ac:dyDescent="0.3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6" x14ac:dyDescent="0.3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6" x14ac:dyDescent="0.3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6" x14ac:dyDescent="0.3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6" x14ac:dyDescent="0.3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6" x14ac:dyDescent="0.3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6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6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6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6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6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6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6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6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6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6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6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6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6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6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6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6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6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6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6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6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6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6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6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6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6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6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6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6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6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6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6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6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6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6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6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6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6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6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6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6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6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6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6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6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6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6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6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6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6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6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6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6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6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6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6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6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6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6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6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6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6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6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6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6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6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</row>
  </sheetData>
  <mergeCells count="42">
    <mergeCell ref="A3:J3"/>
    <mergeCell ref="A4:J4"/>
    <mergeCell ref="F1:J1"/>
    <mergeCell ref="C27:J27"/>
    <mergeCell ref="C28:J28"/>
    <mergeCell ref="B24:J24"/>
    <mergeCell ref="B25:J25"/>
    <mergeCell ref="B26:J26"/>
    <mergeCell ref="B20:J20"/>
    <mergeCell ref="B21:J21"/>
    <mergeCell ref="B22:J22"/>
    <mergeCell ref="B23:J23"/>
    <mergeCell ref="A11:A22"/>
    <mergeCell ref="B11:J11"/>
    <mergeCell ref="B12:J12"/>
    <mergeCell ref="B13:J13"/>
    <mergeCell ref="C29:J29"/>
    <mergeCell ref="A36:A42"/>
    <mergeCell ref="B36:J36"/>
    <mergeCell ref="B37:J37"/>
    <mergeCell ref="B38:J38"/>
    <mergeCell ref="B39:J39"/>
    <mergeCell ref="B40:J40"/>
    <mergeCell ref="B41:J41"/>
    <mergeCell ref="B42:J42"/>
    <mergeCell ref="A31:A32"/>
    <mergeCell ref="B31:J31"/>
    <mergeCell ref="A27:A30"/>
    <mergeCell ref="C30:J30"/>
    <mergeCell ref="B19:J19"/>
    <mergeCell ref="B5:J5"/>
    <mergeCell ref="A6:A10"/>
    <mergeCell ref="B6:J6"/>
    <mergeCell ref="B7:J7"/>
    <mergeCell ref="B8:J8"/>
    <mergeCell ref="B9:J9"/>
    <mergeCell ref="B10:J10"/>
    <mergeCell ref="B14:J14"/>
    <mergeCell ref="B15:J15"/>
    <mergeCell ref="B16:J16"/>
    <mergeCell ref="B17:J17"/>
    <mergeCell ref="B18:J1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fitToHeight="0" orientation="portrait" horizontalDpi="4294967295" verticalDpi="4294967295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workbookViewId="0">
      <selection activeCell="C8" sqref="C8:C9"/>
    </sheetView>
  </sheetViews>
  <sheetFormatPr defaultRowHeight="14.4" x14ac:dyDescent="0.3"/>
  <cols>
    <col min="1" max="1" width="5.6640625" customWidth="1"/>
    <col min="2" max="2" width="24.109375" customWidth="1"/>
    <col min="3" max="3" width="14.44140625" customWidth="1"/>
    <col min="4" max="4" width="11.33203125" customWidth="1"/>
    <col min="5" max="5" width="16.109375" customWidth="1"/>
    <col min="6" max="6" width="11.44140625" customWidth="1"/>
    <col min="7" max="7" width="10.44140625" customWidth="1"/>
    <col min="8" max="15" width="5.5546875" bestFit="1" customWidth="1"/>
  </cols>
  <sheetData>
    <row r="1" spans="1:15" ht="38.4" customHeight="1" x14ac:dyDescent="0.3">
      <c r="I1" s="98" t="s">
        <v>155</v>
      </c>
      <c r="J1" s="98"/>
      <c r="K1" s="98"/>
      <c r="L1" s="98"/>
      <c r="M1" s="98"/>
      <c r="N1" s="98"/>
      <c r="O1" s="98"/>
    </row>
    <row r="2" spans="1:15" ht="4.2" customHeight="1" x14ac:dyDescent="0.3">
      <c r="I2" s="10"/>
      <c r="J2" s="10"/>
      <c r="K2" s="10"/>
      <c r="L2" s="10"/>
      <c r="M2" s="10"/>
      <c r="N2" s="10"/>
      <c r="O2" s="10"/>
    </row>
    <row r="3" spans="1:15" ht="17.399999999999999" x14ac:dyDescent="0.3">
      <c r="A3" s="99" t="s">
        <v>102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7.399999999999999" x14ac:dyDescent="0.3">
      <c r="A4" s="106" t="s">
        <v>156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1:15" ht="15" customHeight="1" x14ac:dyDescent="0.3">
      <c r="A5" s="101" t="s">
        <v>123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ht="75.599999999999994" customHeight="1" x14ac:dyDescent="0.3">
      <c r="A6" s="107" t="s">
        <v>124</v>
      </c>
      <c r="B6" s="107" t="s">
        <v>125</v>
      </c>
      <c r="C6" s="107" t="s">
        <v>126</v>
      </c>
      <c r="D6" s="107"/>
      <c r="E6" s="107" t="s">
        <v>127</v>
      </c>
      <c r="F6" s="107" t="s">
        <v>128</v>
      </c>
      <c r="G6" s="107" t="s">
        <v>129</v>
      </c>
      <c r="H6" s="107" t="s">
        <v>130</v>
      </c>
      <c r="I6" s="107"/>
      <c r="J6" s="107"/>
      <c r="K6" s="107"/>
      <c r="L6" s="107"/>
      <c r="M6" s="107"/>
      <c r="N6" s="107"/>
      <c r="O6" s="107"/>
    </row>
    <row r="7" spans="1:15" ht="75" customHeight="1" x14ac:dyDescent="0.3">
      <c r="A7" s="107"/>
      <c r="B7" s="107"/>
      <c r="C7" s="28" t="s">
        <v>131</v>
      </c>
      <c r="D7" s="28" t="s">
        <v>132</v>
      </c>
      <c r="E7" s="107"/>
      <c r="F7" s="107"/>
      <c r="G7" s="107"/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28" t="s">
        <v>29</v>
      </c>
    </row>
    <row r="8" spans="1:15" ht="132" customHeight="1" x14ac:dyDescent="0.3">
      <c r="A8" s="107">
        <v>1</v>
      </c>
      <c r="B8" s="93" t="s">
        <v>269</v>
      </c>
      <c r="C8" s="108">
        <f>'Паспорт подпрограммы №4'!B11</f>
        <v>69526.906799999997</v>
      </c>
      <c r="D8" s="108">
        <f>'Паспорт подпрограммы №4'!B12</f>
        <v>32246.799999999999</v>
      </c>
      <c r="E8" s="29" t="s">
        <v>152</v>
      </c>
      <c r="F8" s="30" t="s">
        <v>153</v>
      </c>
      <c r="G8" s="30">
        <v>0</v>
      </c>
      <c r="H8" s="30">
        <v>4</v>
      </c>
      <c r="I8" s="30">
        <v>1</v>
      </c>
      <c r="J8" s="30">
        <v>1</v>
      </c>
      <c r="K8" s="30">
        <v>1</v>
      </c>
      <c r="L8" s="30">
        <v>0</v>
      </c>
      <c r="M8" s="28">
        <v>1</v>
      </c>
      <c r="N8" s="28">
        <v>0</v>
      </c>
      <c r="O8" s="28">
        <v>0</v>
      </c>
    </row>
    <row r="9" spans="1:15" ht="141" customHeight="1" x14ac:dyDescent="0.3">
      <c r="A9" s="107"/>
      <c r="B9" s="93"/>
      <c r="C9" s="108"/>
      <c r="D9" s="108"/>
      <c r="E9" s="22" t="s">
        <v>154</v>
      </c>
      <c r="F9" s="28" t="s">
        <v>153</v>
      </c>
      <c r="G9" s="28">
        <v>0</v>
      </c>
      <c r="H9" s="28">
        <v>0</v>
      </c>
      <c r="I9" s="28">
        <v>2</v>
      </c>
      <c r="J9" s="28">
        <v>2</v>
      </c>
      <c r="K9" s="28">
        <v>0</v>
      </c>
      <c r="L9" s="28">
        <v>0</v>
      </c>
      <c r="M9" s="28">
        <v>1</v>
      </c>
      <c r="N9" s="28">
        <v>1</v>
      </c>
      <c r="O9" s="28">
        <v>0</v>
      </c>
    </row>
  </sheetData>
  <mergeCells count="15">
    <mergeCell ref="I1:O1"/>
    <mergeCell ref="A3:O3"/>
    <mergeCell ref="A4:O4"/>
    <mergeCell ref="A5:O5"/>
    <mergeCell ref="A8:A9"/>
    <mergeCell ref="B8:B9"/>
    <mergeCell ref="C8:C9"/>
    <mergeCell ref="D8:D9"/>
    <mergeCell ref="H6:O6"/>
    <mergeCell ref="A6:A7"/>
    <mergeCell ref="B6:B7"/>
    <mergeCell ref="C6:D6"/>
    <mergeCell ref="E6:E7"/>
    <mergeCell ref="F6:F7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2"/>
  <sheetViews>
    <sheetView topLeftCell="A52" workbookViewId="0">
      <selection activeCell="E74" sqref="E74"/>
    </sheetView>
  </sheetViews>
  <sheetFormatPr defaultRowHeight="14.4" x14ac:dyDescent="0.3"/>
  <cols>
    <col min="1" max="1" width="32.6640625" customWidth="1"/>
    <col min="2" max="2" width="21.6640625" customWidth="1"/>
    <col min="3" max="3" width="19.6640625" customWidth="1"/>
    <col min="4" max="4" width="15" customWidth="1"/>
    <col min="5" max="5" width="16.44140625" customWidth="1"/>
    <col min="6" max="6" width="25.33203125" customWidth="1"/>
    <col min="7" max="7" width="23.6640625" customWidth="1"/>
  </cols>
  <sheetData>
    <row r="1" spans="1:15" ht="33.75" customHeight="1" x14ac:dyDescent="0.3">
      <c r="B1" s="31"/>
      <c r="C1" s="31"/>
      <c r="D1" s="31"/>
      <c r="E1" s="98" t="s">
        <v>208</v>
      </c>
      <c r="F1" s="98"/>
      <c r="G1" s="31"/>
    </row>
    <row r="3" spans="1:15" ht="60.75" customHeight="1" x14ac:dyDescent="0.3">
      <c r="A3" s="109" t="s">
        <v>202</v>
      </c>
      <c r="B3" s="109"/>
      <c r="C3" s="109"/>
      <c r="D3" s="109"/>
      <c r="E3" s="109"/>
      <c r="F3" s="109"/>
      <c r="G3" s="4"/>
      <c r="H3" s="4"/>
      <c r="I3" s="4"/>
      <c r="J3" s="4"/>
      <c r="K3" s="4"/>
      <c r="L3" s="4"/>
      <c r="M3" s="4"/>
      <c r="N3" s="4"/>
      <c r="O3" s="4"/>
    </row>
    <row r="4" spans="1:15" ht="101.25" customHeight="1" x14ac:dyDescent="0.3">
      <c r="A4" s="19" t="s">
        <v>157</v>
      </c>
      <c r="B4" s="19" t="s">
        <v>158</v>
      </c>
      <c r="C4" s="19" t="s">
        <v>159</v>
      </c>
      <c r="D4" s="72" t="s">
        <v>160</v>
      </c>
      <c r="E4" s="72"/>
      <c r="F4" s="19" t="s">
        <v>161</v>
      </c>
    </row>
    <row r="5" spans="1:15" ht="21.75" customHeight="1" x14ac:dyDescent="0.3">
      <c r="A5" s="79" t="s">
        <v>162</v>
      </c>
      <c r="B5" s="79"/>
      <c r="C5" s="79"/>
      <c r="D5" s="79"/>
      <c r="E5" s="79"/>
      <c r="F5" s="79"/>
    </row>
    <row r="6" spans="1:15" ht="19.5" customHeight="1" x14ac:dyDescent="0.3">
      <c r="A6" s="110" t="s">
        <v>163</v>
      </c>
      <c r="B6" s="110" t="s">
        <v>164</v>
      </c>
      <c r="C6" s="110" t="s">
        <v>165</v>
      </c>
      <c r="D6" s="111">
        <f>E8+E9+E10+E11+E12+E13+E14+E15</f>
        <v>298612.69500000001</v>
      </c>
      <c r="E6" s="111"/>
      <c r="F6" s="72" t="s">
        <v>166</v>
      </c>
    </row>
    <row r="7" spans="1:15" ht="15.6" x14ac:dyDescent="0.3">
      <c r="A7" s="110"/>
      <c r="B7" s="110"/>
      <c r="C7" s="110"/>
      <c r="D7" s="72" t="s">
        <v>167</v>
      </c>
      <c r="E7" s="72"/>
      <c r="F7" s="72"/>
    </row>
    <row r="8" spans="1:15" ht="15.6" x14ac:dyDescent="0.3">
      <c r="A8" s="110"/>
      <c r="B8" s="110"/>
      <c r="C8" s="110"/>
      <c r="D8" s="19" t="s">
        <v>194</v>
      </c>
      <c r="E8" s="26">
        <f>'Приложение №6'!G14</f>
        <v>25993.9</v>
      </c>
      <c r="F8" s="72"/>
    </row>
    <row r="9" spans="1:15" ht="15.6" x14ac:dyDescent="0.3">
      <c r="A9" s="110"/>
      <c r="B9" s="110"/>
      <c r="C9" s="110"/>
      <c r="D9" s="19" t="s">
        <v>195</v>
      </c>
      <c r="E9" s="26">
        <f>'Приложение №6'!H14</f>
        <v>28939.4</v>
      </c>
      <c r="F9" s="72"/>
    </row>
    <row r="10" spans="1:15" ht="15.6" x14ac:dyDescent="0.3">
      <c r="A10" s="110"/>
      <c r="B10" s="110"/>
      <c r="C10" s="110"/>
      <c r="D10" s="19" t="s">
        <v>196</v>
      </c>
      <c r="E10" s="26">
        <f>'Приложение №6'!I14</f>
        <v>23994.5</v>
      </c>
      <c r="F10" s="72"/>
    </row>
    <row r="11" spans="1:15" ht="15.6" x14ac:dyDescent="0.3">
      <c r="A11" s="110"/>
      <c r="B11" s="110"/>
      <c r="C11" s="110"/>
      <c r="D11" s="19" t="s">
        <v>197</v>
      </c>
      <c r="E11" s="26">
        <f>'Приложение №6'!J14</f>
        <v>33293.5</v>
      </c>
      <c r="F11" s="72"/>
    </row>
    <row r="12" spans="1:15" ht="15.6" x14ac:dyDescent="0.3">
      <c r="A12" s="110"/>
      <c r="B12" s="110"/>
      <c r="C12" s="110"/>
      <c r="D12" s="19" t="s">
        <v>198</v>
      </c>
      <c r="E12" s="26">
        <f>'Приложение №6'!K14</f>
        <v>46610.400000000001</v>
      </c>
      <c r="F12" s="72"/>
    </row>
    <row r="13" spans="1:15" ht="15.6" x14ac:dyDescent="0.3">
      <c r="A13" s="110"/>
      <c r="B13" s="110"/>
      <c r="C13" s="110"/>
      <c r="D13" s="19" t="s">
        <v>199</v>
      </c>
      <c r="E13" s="26">
        <f>'Приложение №6'!L14</f>
        <v>59372.955999999998</v>
      </c>
      <c r="F13" s="72"/>
    </row>
    <row r="14" spans="1:15" ht="15.6" x14ac:dyDescent="0.3">
      <c r="A14" s="110"/>
      <c r="B14" s="110"/>
      <c r="C14" s="110"/>
      <c r="D14" s="19" t="s">
        <v>200</v>
      </c>
      <c r="E14" s="26">
        <f>'Приложение №6'!M14</f>
        <v>37237.339</v>
      </c>
      <c r="F14" s="72"/>
    </row>
    <row r="15" spans="1:15" ht="15.6" x14ac:dyDescent="0.3">
      <c r="A15" s="110"/>
      <c r="B15" s="110"/>
      <c r="C15" s="110"/>
      <c r="D15" s="19" t="s">
        <v>201</v>
      </c>
      <c r="E15" s="26">
        <f>'Приложение №6'!N14</f>
        <v>43170.7</v>
      </c>
      <c r="F15" s="72"/>
    </row>
    <row r="16" spans="1:15" ht="30" customHeight="1" x14ac:dyDescent="0.3">
      <c r="A16" s="110" t="s">
        <v>173</v>
      </c>
      <c r="B16" s="110" t="s">
        <v>164</v>
      </c>
      <c r="C16" s="110" t="s">
        <v>165</v>
      </c>
      <c r="D16" s="111">
        <f>E18</f>
        <v>384.2</v>
      </c>
      <c r="E16" s="111"/>
      <c r="F16" s="72" t="s">
        <v>166</v>
      </c>
    </row>
    <row r="17" spans="1:6" ht="15.6" x14ac:dyDescent="0.3">
      <c r="A17" s="110"/>
      <c r="B17" s="110"/>
      <c r="C17" s="110"/>
      <c r="D17" s="72" t="s">
        <v>167</v>
      </c>
      <c r="E17" s="72"/>
      <c r="F17" s="72"/>
    </row>
    <row r="18" spans="1:6" ht="24" customHeight="1" x14ac:dyDescent="0.3">
      <c r="A18" s="110"/>
      <c r="B18" s="110"/>
      <c r="C18" s="110"/>
      <c r="D18" s="19" t="s">
        <v>194</v>
      </c>
      <c r="E18" s="26">
        <f>'Приложение №6'!G19</f>
        <v>384.2</v>
      </c>
      <c r="F18" s="72"/>
    </row>
    <row r="19" spans="1:6" ht="25.5" customHeight="1" x14ac:dyDescent="0.3">
      <c r="A19" s="110" t="s">
        <v>174</v>
      </c>
      <c r="B19" s="110" t="s">
        <v>164</v>
      </c>
      <c r="C19" s="110" t="s">
        <v>165</v>
      </c>
      <c r="D19" s="111">
        <f>E21+E22+E23</f>
        <v>34373.599999999999</v>
      </c>
      <c r="E19" s="111"/>
      <c r="F19" s="72" t="s">
        <v>166</v>
      </c>
    </row>
    <row r="20" spans="1:6" ht="15.6" x14ac:dyDescent="0.3">
      <c r="A20" s="110"/>
      <c r="B20" s="110"/>
      <c r="C20" s="110"/>
      <c r="D20" s="72" t="s">
        <v>167</v>
      </c>
      <c r="E20" s="72"/>
      <c r="F20" s="72"/>
    </row>
    <row r="21" spans="1:6" ht="15.6" x14ac:dyDescent="0.3">
      <c r="A21" s="110"/>
      <c r="B21" s="110"/>
      <c r="C21" s="110"/>
      <c r="D21" s="19" t="s">
        <v>175</v>
      </c>
      <c r="E21" s="26">
        <f>'Приложение №6'!G24</f>
        <v>9140.2000000000007</v>
      </c>
      <c r="F21" s="72"/>
    </row>
    <row r="22" spans="1:6" ht="15.6" x14ac:dyDescent="0.3">
      <c r="A22" s="110"/>
      <c r="B22" s="110"/>
      <c r="C22" s="110"/>
      <c r="D22" s="19" t="s">
        <v>176</v>
      </c>
      <c r="E22" s="26">
        <f>'Приложение №6'!H24</f>
        <v>21154.6</v>
      </c>
      <c r="F22" s="72"/>
    </row>
    <row r="23" spans="1:6" ht="15.6" x14ac:dyDescent="0.3">
      <c r="A23" s="110"/>
      <c r="B23" s="110"/>
      <c r="C23" s="110"/>
      <c r="D23" s="19" t="s">
        <v>177</v>
      </c>
      <c r="E23" s="26">
        <f>'Приложение №6'!I24</f>
        <v>4078.8</v>
      </c>
      <c r="F23" s="72"/>
    </row>
    <row r="24" spans="1:6" ht="31.5" customHeight="1" x14ac:dyDescent="0.3">
      <c r="A24" s="110" t="s">
        <v>178</v>
      </c>
      <c r="B24" s="110" t="s">
        <v>164</v>
      </c>
      <c r="C24" s="110" t="s">
        <v>179</v>
      </c>
      <c r="D24" s="111">
        <f>E26+E27</f>
        <v>200</v>
      </c>
      <c r="E24" s="111"/>
      <c r="F24" s="72" t="s">
        <v>166</v>
      </c>
    </row>
    <row r="25" spans="1:6" ht="23.25" customHeight="1" x14ac:dyDescent="0.3">
      <c r="A25" s="110"/>
      <c r="B25" s="110"/>
      <c r="C25" s="110"/>
      <c r="D25" s="72" t="s">
        <v>167</v>
      </c>
      <c r="E25" s="72"/>
      <c r="F25" s="72"/>
    </row>
    <row r="26" spans="1:6" ht="15.6" x14ac:dyDescent="0.3">
      <c r="A26" s="110"/>
      <c r="B26" s="110"/>
      <c r="C26" s="110"/>
      <c r="D26" s="19" t="s">
        <v>175</v>
      </c>
      <c r="E26" s="26">
        <f>'Приложение №6'!G29</f>
        <v>100</v>
      </c>
      <c r="F26" s="72"/>
    </row>
    <row r="27" spans="1:6" ht="15.6" x14ac:dyDescent="0.3">
      <c r="A27" s="110"/>
      <c r="B27" s="110"/>
      <c r="C27" s="110"/>
      <c r="D27" s="19" t="s">
        <v>176</v>
      </c>
      <c r="E27" s="26">
        <f>'Приложение №6'!H29</f>
        <v>100</v>
      </c>
      <c r="F27" s="72"/>
    </row>
    <row r="28" spans="1:6" ht="15.6" x14ac:dyDescent="0.3">
      <c r="A28" s="110" t="s">
        <v>270</v>
      </c>
      <c r="B28" s="110" t="s">
        <v>164</v>
      </c>
      <c r="C28" s="122" t="s">
        <v>179</v>
      </c>
      <c r="D28" s="111">
        <f>E30+E31+E32+E33+E34+E35+E36+E37</f>
        <v>237799.55108</v>
      </c>
      <c r="E28" s="111"/>
      <c r="F28" s="72" t="s">
        <v>166</v>
      </c>
    </row>
    <row r="29" spans="1:6" ht="15.75" customHeight="1" x14ac:dyDescent="0.3">
      <c r="A29" s="110"/>
      <c r="B29" s="110"/>
      <c r="C29" s="123"/>
      <c r="D29" s="72" t="s">
        <v>167</v>
      </c>
      <c r="E29" s="72"/>
      <c r="F29" s="72"/>
    </row>
    <row r="30" spans="1:6" ht="15.6" x14ac:dyDescent="0.3">
      <c r="A30" s="110"/>
      <c r="B30" s="110"/>
      <c r="C30" s="123"/>
      <c r="D30" s="19" t="s">
        <v>175</v>
      </c>
      <c r="E30" s="26">
        <f>'Приложение №6'!G35</f>
        <v>40905.1</v>
      </c>
      <c r="F30" s="72"/>
    </row>
    <row r="31" spans="1:6" ht="15.6" x14ac:dyDescent="0.3">
      <c r="A31" s="110"/>
      <c r="B31" s="110"/>
      <c r="C31" s="123"/>
      <c r="D31" s="19" t="s">
        <v>176</v>
      </c>
      <c r="E31" s="26">
        <f>'Приложение №6'!H35</f>
        <v>39615.9</v>
      </c>
      <c r="F31" s="72"/>
    </row>
    <row r="32" spans="1:6" ht="15.6" x14ac:dyDescent="0.3">
      <c r="A32" s="110"/>
      <c r="B32" s="110"/>
      <c r="C32" s="123"/>
      <c r="D32" s="19" t="s">
        <v>170</v>
      </c>
      <c r="E32" s="26">
        <f>'Приложение №6'!I35</f>
        <v>28522.7</v>
      </c>
      <c r="F32" s="72"/>
    </row>
    <row r="33" spans="1:6" ht="15.6" x14ac:dyDescent="0.3">
      <c r="A33" s="110"/>
      <c r="B33" s="110"/>
      <c r="C33" s="123"/>
      <c r="D33" s="19" t="s">
        <v>171</v>
      </c>
      <c r="E33" s="26">
        <f>'Приложение №6'!J35</f>
        <v>38779.300000000003</v>
      </c>
      <c r="F33" s="72"/>
    </row>
    <row r="34" spans="1:6" ht="15.6" x14ac:dyDescent="0.3">
      <c r="A34" s="110"/>
      <c r="B34" s="110"/>
      <c r="C34" s="123"/>
      <c r="D34" s="19" t="s">
        <v>172</v>
      </c>
      <c r="E34" s="26">
        <f>'Приложение №6'!K35</f>
        <v>37490.1</v>
      </c>
      <c r="F34" s="72"/>
    </row>
    <row r="35" spans="1:6" ht="15.6" x14ac:dyDescent="0.3">
      <c r="A35" s="110"/>
      <c r="B35" s="110"/>
      <c r="C35" s="123"/>
      <c r="D35" s="19" t="s">
        <v>203</v>
      </c>
      <c r="E35" s="26">
        <f>'Приложение №6'!L35</f>
        <v>45745.451079999999</v>
      </c>
      <c r="F35" s="72"/>
    </row>
    <row r="36" spans="1:6" ht="15.6" x14ac:dyDescent="0.3">
      <c r="A36" s="110"/>
      <c r="B36" s="110"/>
      <c r="C36" s="123"/>
      <c r="D36" s="19" t="s">
        <v>204</v>
      </c>
      <c r="E36" s="26">
        <f>'Приложение №6'!M35</f>
        <v>2933.7</v>
      </c>
      <c r="F36" s="72"/>
    </row>
    <row r="37" spans="1:6" ht="15.6" x14ac:dyDescent="0.3">
      <c r="A37" s="110"/>
      <c r="B37" s="110"/>
      <c r="C37" s="124"/>
      <c r="D37" s="19" t="s">
        <v>205</v>
      </c>
      <c r="E37" s="26">
        <f>'Приложение №6'!N35</f>
        <v>3807.3</v>
      </c>
      <c r="F37" s="72"/>
    </row>
    <row r="38" spans="1:6" ht="15.6" x14ac:dyDescent="0.3">
      <c r="A38" s="110"/>
      <c r="B38" s="110" t="s">
        <v>180</v>
      </c>
      <c r="C38" s="120"/>
      <c r="D38" s="111">
        <f>E40+E41+E42+E43+E44+E45+E46+E47</f>
        <v>15884.900000000001</v>
      </c>
      <c r="E38" s="111"/>
      <c r="F38" s="72" t="s">
        <v>166</v>
      </c>
    </row>
    <row r="39" spans="1:6" ht="15.75" customHeight="1" x14ac:dyDescent="0.3">
      <c r="A39" s="110"/>
      <c r="B39" s="110"/>
      <c r="C39" s="120"/>
      <c r="D39" s="72" t="s">
        <v>181</v>
      </c>
      <c r="E39" s="72"/>
      <c r="F39" s="72"/>
    </row>
    <row r="40" spans="1:6" ht="15.75" customHeight="1" x14ac:dyDescent="0.3">
      <c r="A40" s="110"/>
      <c r="B40" s="110"/>
      <c r="C40" s="120"/>
      <c r="D40" s="19" t="s">
        <v>175</v>
      </c>
      <c r="E40" s="26">
        <f>'Приложение №6'!G37</f>
        <v>1800.6</v>
      </c>
      <c r="F40" s="72"/>
    </row>
    <row r="41" spans="1:6" ht="15.75" customHeight="1" x14ac:dyDescent="0.3">
      <c r="A41" s="110"/>
      <c r="B41" s="110"/>
      <c r="C41" s="120"/>
      <c r="D41" s="19" t="s">
        <v>176</v>
      </c>
      <c r="E41" s="26">
        <f>'Приложение №6'!H37</f>
        <v>1511.1</v>
      </c>
      <c r="F41" s="72"/>
    </row>
    <row r="42" spans="1:6" ht="15.75" customHeight="1" x14ac:dyDescent="0.3">
      <c r="A42" s="110"/>
      <c r="B42" s="110"/>
      <c r="C42" s="120"/>
      <c r="D42" s="19" t="s">
        <v>177</v>
      </c>
      <c r="E42" s="26">
        <f>'Приложение №6'!I37</f>
        <v>4023.6</v>
      </c>
      <c r="F42" s="72"/>
    </row>
    <row r="43" spans="1:6" ht="15.75" customHeight="1" x14ac:dyDescent="0.3">
      <c r="A43" s="110"/>
      <c r="B43" s="110"/>
      <c r="C43" s="120"/>
      <c r="D43" s="19" t="s">
        <v>209</v>
      </c>
      <c r="E43" s="26">
        <f>'Приложение №6'!J37</f>
        <v>1498.2</v>
      </c>
      <c r="F43" s="72"/>
    </row>
    <row r="44" spans="1:6" ht="15.75" customHeight="1" x14ac:dyDescent="0.3">
      <c r="A44" s="110"/>
      <c r="B44" s="110"/>
      <c r="C44" s="120"/>
      <c r="D44" s="19" t="s">
        <v>206</v>
      </c>
      <c r="E44" s="26">
        <f>'Приложение №6'!K37</f>
        <v>4685.2</v>
      </c>
      <c r="F44" s="72"/>
    </row>
    <row r="45" spans="1:6" ht="15.75" customHeight="1" x14ac:dyDescent="0.3">
      <c r="A45" s="110"/>
      <c r="B45" s="110"/>
      <c r="C45" s="120"/>
      <c r="D45" s="19" t="s">
        <v>193</v>
      </c>
      <c r="E45" s="26">
        <f>'Приложение №6'!L37</f>
        <v>2366.1999999999998</v>
      </c>
      <c r="F45" s="72"/>
    </row>
    <row r="46" spans="1:6" ht="15.75" customHeight="1" x14ac:dyDescent="0.3">
      <c r="A46" s="110"/>
      <c r="B46" s="110"/>
      <c r="C46" s="120"/>
      <c r="D46" s="19" t="s">
        <v>210</v>
      </c>
      <c r="E46" s="26">
        <f>'Приложение №6'!M37</f>
        <v>0</v>
      </c>
      <c r="F46" s="72"/>
    </row>
    <row r="47" spans="1:6" ht="15.6" x14ac:dyDescent="0.3">
      <c r="A47" s="110"/>
      <c r="B47" s="110"/>
      <c r="C47" s="120"/>
      <c r="D47" s="19" t="s">
        <v>207</v>
      </c>
      <c r="E47" s="26">
        <f>'Приложение №6'!N37</f>
        <v>0</v>
      </c>
      <c r="F47" s="72"/>
    </row>
    <row r="48" spans="1:6" ht="15.6" x14ac:dyDescent="0.3">
      <c r="A48" s="110" t="s">
        <v>182</v>
      </c>
      <c r="B48" s="110" t="s">
        <v>164</v>
      </c>
      <c r="C48" s="121" t="s">
        <v>179</v>
      </c>
      <c r="D48" s="111">
        <f>E50+E51+E52+E53+E54+E55+E56</f>
        <v>20600.896000000001</v>
      </c>
      <c r="E48" s="111"/>
      <c r="F48" s="114"/>
    </row>
    <row r="49" spans="1:7" ht="15.6" x14ac:dyDescent="0.3">
      <c r="A49" s="110"/>
      <c r="B49" s="110"/>
      <c r="C49" s="121"/>
      <c r="D49" s="72" t="s">
        <v>167</v>
      </c>
      <c r="E49" s="72"/>
      <c r="F49" s="114"/>
    </row>
    <row r="50" spans="1:7" ht="15.75" customHeight="1" x14ac:dyDescent="0.3">
      <c r="A50" s="110"/>
      <c r="B50" s="110"/>
      <c r="C50" s="121"/>
      <c r="D50" s="19" t="s">
        <v>175</v>
      </c>
      <c r="E50" s="26">
        <f>'Приложение №6'!G40</f>
        <v>3955.9</v>
      </c>
      <c r="F50" s="114"/>
    </row>
    <row r="51" spans="1:7" ht="15.75" customHeight="1" x14ac:dyDescent="0.3">
      <c r="A51" s="110"/>
      <c r="B51" s="110"/>
      <c r="C51" s="121"/>
      <c r="D51" s="19" t="s">
        <v>176</v>
      </c>
      <c r="E51" s="26">
        <f>'Приложение №6'!H40</f>
        <v>2423.3000000000002</v>
      </c>
      <c r="F51" s="114"/>
    </row>
    <row r="52" spans="1:7" ht="15.75" customHeight="1" x14ac:dyDescent="0.3">
      <c r="A52" s="110"/>
      <c r="B52" s="110"/>
      <c r="C52" s="121"/>
      <c r="D52" s="19" t="s">
        <v>177</v>
      </c>
      <c r="E52" s="26">
        <f>'Приложение №6'!I40</f>
        <v>2452.9</v>
      </c>
      <c r="F52" s="114"/>
    </row>
    <row r="53" spans="1:7" ht="15.75" customHeight="1" x14ac:dyDescent="0.3">
      <c r="A53" s="110"/>
      <c r="B53" s="110"/>
      <c r="C53" s="121"/>
      <c r="D53" s="19" t="s">
        <v>209</v>
      </c>
      <c r="E53" s="26">
        <f>'Приложение №6'!J40</f>
        <v>5059.3</v>
      </c>
      <c r="F53" s="114"/>
    </row>
    <row r="54" spans="1:7" ht="15.75" customHeight="1" x14ac:dyDescent="0.3">
      <c r="A54" s="110"/>
      <c r="B54" s="110"/>
      <c r="C54" s="121"/>
      <c r="D54" s="19" t="s">
        <v>206</v>
      </c>
      <c r="E54" s="26">
        <f>'Приложение №6'!K40</f>
        <v>100</v>
      </c>
      <c r="F54" s="114"/>
    </row>
    <row r="55" spans="1:7" ht="15.75" customHeight="1" x14ac:dyDescent="0.3">
      <c r="A55" s="110"/>
      <c r="B55" s="110"/>
      <c r="C55" s="121"/>
      <c r="D55" s="19" t="s">
        <v>193</v>
      </c>
      <c r="E55" s="26">
        <f>'Приложение №6'!L40</f>
        <v>2336.5360000000001</v>
      </c>
      <c r="F55" s="114"/>
      <c r="G55" s="62"/>
    </row>
    <row r="56" spans="1:7" ht="15.75" customHeight="1" x14ac:dyDescent="0.3">
      <c r="A56" s="110"/>
      <c r="B56" s="110"/>
      <c r="C56" s="121"/>
      <c r="D56" s="19" t="s">
        <v>210</v>
      </c>
      <c r="E56" s="26">
        <f>'Приложение №6'!M40</f>
        <v>4272.96</v>
      </c>
      <c r="F56" s="114"/>
    </row>
    <row r="57" spans="1:7" ht="15.75" customHeight="1" x14ac:dyDescent="0.3">
      <c r="A57" s="110"/>
      <c r="B57" s="110" t="s">
        <v>183</v>
      </c>
      <c r="C57" s="120"/>
      <c r="D57" s="111">
        <f>E59+E60+E61+E62+E63+E64+E65</f>
        <v>165356.62899999999</v>
      </c>
      <c r="E57" s="111"/>
      <c r="F57" s="114"/>
    </row>
    <row r="58" spans="1:7" ht="15.75" customHeight="1" x14ac:dyDescent="0.3">
      <c r="A58" s="110"/>
      <c r="B58" s="110"/>
      <c r="C58" s="120"/>
      <c r="D58" s="72" t="s">
        <v>184</v>
      </c>
      <c r="E58" s="72"/>
      <c r="F58" s="114"/>
    </row>
    <row r="59" spans="1:7" ht="15.75" customHeight="1" x14ac:dyDescent="0.3">
      <c r="A59" s="110"/>
      <c r="B59" s="110"/>
      <c r="C59" s="120"/>
      <c r="D59" s="19" t="s">
        <v>175</v>
      </c>
      <c r="E59" s="26">
        <f>'Приложение №6'!G42</f>
        <v>20000</v>
      </c>
      <c r="F59" s="114"/>
    </row>
    <row r="60" spans="1:7" ht="15.75" customHeight="1" x14ac:dyDescent="0.3">
      <c r="A60" s="110"/>
      <c r="B60" s="110"/>
      <c r="C60" s="120"/>
      <c r="D60" s="19" t="s">
        <v>176</v>
      </c>
      <c r="E60" s="26">
        <f>'Приложение №6'!H42</f>
        <v>7269.8</v>
      </c>
      <c r="F60" s="114"/>
    </row>
    <row r="61" spans="1:7" ht="15.6" x14ac:dyDescent="0.3">
      <c r="A61" s="110"/>
      <c r="B61" s="110"/>
      <c r="C61" s="120"/>
      <c r="D61" s="19" t="s">
        <v>177</v>
      </c>
      <c r="E61" s="26">
        <f>'Приложение №6'!I42</f>
        <v>16416.900000000001</v>
      </c>
      <c r="F61" s="114"/>
    </row>
    <row r="62" spans="1:7" ht="15.6" x14ac:dyDescent="0.3">
      <c r="A62" s="110"/>
      <c r="B62" s="110"/>
      <c r="C62" s="120"/>
      <c r="D62" s="19" t="s">
        <v>209</v>
      </c>
      <c r="E62" s="26">
        <f>'Приложение №6'!J42</f>
        <v>33858.1</v>
      </c>
      <c r="F62" s="114"/>
    </row>
    <row r="63" spans="1:7" ht="15.75" customHeight="1" x14ac:dyDescent="0.3">
      <c r="A63" s="110"/>
      <c r="B63" s="110"/>
      <c r="C63" s="120"/>
      <c r="D63" s="19" t="s">
        <v>206</v>
      </c>
      <c r="E63" s="26">
        <f>'Приложение №6'!K42</f>
        <v>0</v>
      </c>
      <c r="F63" s="114"/>
    </row>
    <row r="64" spans="1:7" ht="15.75" customHeight="1" x14ac:dyDescent="0.3">
      <c r="A64" s="110"/>
      <c r="B64" s="110"/>
      <c r="C64" s="120"/>
      <c r="D64" s="19" t="s">
        <v>203</v>
      </c>
      <c r="E64" s="26">
        <f>'Приложение №6'!L42</f>
        <v>31042.5</v>
      </c>
      <c r="F64" s="114"/>
    </row>
    <row r="65" spans="1:6" ht="15.75" customHeight="1" x14ac:dyDescent="0.3">
      <c r="A65" s="110"/>
      <c r="B65" s="110"/>
      <c r="C65" s="120"/>
      <c r="D65" s="19" t="s">
        <v>204</v>
      </c>
      <c r="E65" s="26">
        <f>'Приложение №6'!M42</f>
        <v>56769.328999999998</v>
      </c>
      <c r="F65" s="114"/>
    </row>
    <row r="66" spans="1:6" ht="47.25" customHeight="1" x14ac:dyDescent="0.3">
      <c r="A66" s="119" t="s">
        <v>185</v>
      </c>
      <c r="B66" s="119"/>
      <c r="C66" s="119"/>
      <c r="D66" s="119"/>
      <c r="E66" s="119"/>
      <c r="F66" s="119"/>
    </row>
    <row r="67" spans="1:6" ht="15.6" x14ac:dyDescent="0.3">
      <c r="A67" s="110" t="s">
        <v>186</v>
      </c>
      <c r="B67" s="110" t="s">
        <v>164</v>
      </c>
      <c r="C67" s="110" t="s">
        <v>165</v>
      </c>
      <c r="D67" s="111">
        <f>E69+E70+E71+E72+E73+E74+E75+E76</f>
        <v>66920.799999999988</v>
      </c>
      <c r="E67" s="111"/>
      <c r="F67" s="114"/>
    </row>
    <row r="68" spans="1:6" ht="15.75" customHeight="1" x14ac:dyDescent="0.3">
      <c r="A68" s="110"/>
      <c r="B68" s="110"/>
      <c r="C68" s="110"/>
      <c r="D68" s="72" t="s">
        <v>167</v>
      </c>
      <c r="E68" s="72"/>
      <c r="F68" s="114"/>
    </row>
    <row r="69" spans="1:6" ht="15.75" customHeight="1" x14ac:dyDescent="0.3">
      <c r="A69" s="110"/>
      <c r="B69" s="110"/>
      <c r="C69" s="110"/>
      <c r="D69" s="19" t="s">
        <v>175</v>
      </c>
      <c r="E69" s="26">
        <f>'Приложение №7'!G9</f>
        <v>9419</v>
      </c>
      <c r="F69" s="114"/>
    </row>
    <row r="70" spans="1:6" ht="15.6" x14ac:dyDescent="0.3">
      <c r="A70" s="110"/>
      <c r="B70" s="110"/>
      <c r="C70" s="110"/>
      <c r="D70" s="19" t="s">
        <v>176</v>
      </c>
      <c r="E70" s="26">
        <f>'Приложение №7'!H9</f>
        <v>14034.3</v>
      </c>
      <c r="F70" s="114"/>
    </row>
    <row r="71" spans="1:6" ht="15.6" x14ac:dyDescent="0.3">
      <c r="A71" s="110"/>
      <c r="B71" s="110"/>
      <c r="C71" s="110"/>
      <c r="D71" s="19" t="s">
        <v>177</v>
      </c>
      <c r="E71" s="26">
        <f>'Приложение №7'!I9</f>
        <v>15170.4</v>
      </c>
      <c r="F71" s="114"/>
    </row>
    <row r="72" spans="1:6" ht="15.6" x14ac:dyDescent="0.3">
      <c r="A72" s="110"/>
      <c r="B72" s="110"/>
      <c r="C72" s="110"/>
      <c r="D72" s="19" t="s">
        <v>209</v>
      </c>
      <c r="E72" s="26">
        <f>'Приложение №7'!J9</f>
        <v>15199.6</v>
      </c>
      <c r="F72" s="114"/>
    </row>
    <row r="73" spans="1:6" ht="15.75" customHeight="1" x14ac:dyDescent="0.3">
      <c r="A73" s="110"/>
      <c r="B73" s="110"/>
      <c r="C73" s="110"/>
      <c r="D73" s="19" t="s">
        <v>206</v>
      </c>
      <c r="E73" s="26">
        <f>'Приложение №7'!K9</f>
        <v>5714</v>
      </c>
      <c r="F73" s="114"/>
    </row>
    <row r="74" spans="1:6" ht="15.75" customHeight="1" x14ac:dyDescent="0.3">
      <c r="A74" s="110"/>
      <c r="B74" s="110"/>
      <c r="C74" s="110"/>
      <c r="D74" s="19" t="s">
        <v>193</v>
      </c>
      <c r="E74" s="26">
        <f>'Приложение №7'!L19+'Приложение №7'!L24+'Приложение №7'!L27+'Приложение №7'!L14</f>
        <v>7383.5</v>
      </c>
      <c r="F74" s="114"/>
    </row>
    <row r="75" spans="1:6" ht="15.75" customHeight="1" x14ac:dyDescent="0.3">
      <c r="A75" s="110"/>
      <c r="B75" s="110"/>
      <c r="C75" s="110"/>
      <c r="D75" s="19" t="s">
        <v>210</v>
      </c>
      <c r="E75" s="26">
        <f>'Приложение №7'!M9</f>
        <v>0</v>
      </c>
      <c r="F75" s="114"/>
    </row>
    <row r="76" spans="1:6" ht="15.75" customHeight="1" x14ac:dyDescent="0.3">
      <c r="A76" s="110"/>
      <c r="B76" s="110"/>
      <c r="C76" s="110"/>
      <c r="D76" s="19" t="s">
        <v>207</v>
      </c>
      <c r="E76" s="26">
        <f>'Приложение №7'!N9</f>
        <v>0</v>
      </c>
      <c r="F76" s="114"/>
    </row>
    <row r="77" spans="1:6" ht="53.25" customHeight="1" x14ac:dyDescent="0.3">
      <c r="A77" s="110" t="s">
        <v>211</v>
      </c>
      <c r="B77" s="110" t="s">
        <v>164</v>
      </c>
      <c r="C77" s="110" t="s">
        <v>165</v>
      </c>
      <c r="D77" s="111">
        <f>E79</f>
        <v>92.1</v>
      </c>
      <c r="E77" s="111"/>
      <c r="F77" s="93"/>
    </row>
    <row r="78" spans="1:6" ht="15.6" x14ac:dyDescent="0.3">
      <c r="A78" s="110"/>
      <c r="B78" s="110"/>
      <c r="C78" s="110"/>
      <c r="D78" s="72" t="s">
        <v>167</v>
      </c>
      <c r="E78" s="72"/>
      <c r="F78" s="93"/>
    </row>
    <row r="79" spans="1:6" ht="15.6" x14ac:dyDescent="0.3">
      <c r="A79" s="110"/>
      <c r="B79" s="110"/>
      <c r="C79" s="110"/>
      <c r="D79" s="19" t="s">
        <v>193</v>
      </c>
      <c r="E79" s="26">
        <f>'Приложение №7'!L30</f>
        <v>92.1</v>
      </c>
      <c r="F79" s="93"/>
    </row>
    <row r="80" spans="1:6" ht="45" customHeight="1" x14ac:dyDescent="0.3">
      <c r="A80" s="110"/>
      <c r="B80" s="71" t="s">
        <v>183</v>
      </c>
      <c r="C80" s="118"/>
      <c r="D80" s="111">
        <f>E82</f>
        <v>1747.7</v>
      </c>
      <c r="E80" s="111"/>
      <c r="F80" s="71"/>
    </row>
    <row r="81" spans="1:6" ht="15.75" customHeight="1" x14ac:dyDescent="0.3">
      <c r="A81" s="110"/>
      <c r="B81" s="71"/>
      <c r="C81" s="118"/>
      <c r="D81" s="72" t="s">
        <v>184</v>
      </c>
      <c r="E81" s="72"/>
      <c r="F81" s="71"/>
    </row>
    <row r="82" spans="1:6" ht="19.5" customHeight="1" x14ac:dyDescent="0.3">
      <c r="A82" s="110"/>
      <c r="B82" s="71"/>
      <c r="C82" s="118"/>
      <c r="D82" s="19" t="s">
        <v>193</v>
      </c>
      <c r="E82" s="26">
        <f>'Приложение №7'!L32</f>
        <v>1747.7</v>
      </c>
      <c r="F82" s="71"/>
    </row>
    <row r="83" spans="1:6" ht="45" customHeight="1" x14ac:dyDescent="0.3">
      <c r="A83" s="79" t="s">
        <v>187</v>
      </c>
      <c r="B83" s="79"/>
      <c r="C83" s="79"/>
      <c r="D83" s="79"/>
      <c r="E83" s="79"/>
      <c r="F83" s="79"/>
    </row>
    <row r="84" spans="1:6" ht="98.25" customHeight="1" x14ac:dyDescent="0.3">
      <c r="A84" s="115" t="s">
        <v>188</v>
      </c>
      <c r="B84" s="114"/>
      <c r="C84" s="114"/>
      <c r="D84" s="111">
        <f>E86+E87</f>
        <v>7479.2</v>
      </c>
      <c r="E84" s="111"/>
      <c r="F84" s="72" t="s">
        <v>166</v>
      </c>
    </row>
    <row r="85" spans="1:6" ht="15.75" customHeight="1" x14ac:dyDescent="0.3">
      <c r="A85" s="116"/>
      <c r="B85" s="114"/>
      <c r="C85" s="114"/>
      <c r="D85" s="72" t="s">
        <v>167</v>
      </c>
      <c r="E85" s="72"/>
      <c r="F85" s="72"/>
    </row>
    <row r="86" spans="1:6" ht="15.6" x14ac:dyDescent="0.3">
      <c r="A86" s="116"/>
      <c r="B86" s="114"/>
      <c r="C86" s="114"/>
      <c r="D86" s="19" t="s">
        <v>168</v>
      </c>
      <c r="E86" s="26">
        <f>'Приложение №8'!G14</f>
        <v>5650</v>
      </c>
      <c r="F86" s="72"/>
    </row>
    <row r="87" spans="1:6" ht="15.6" x14ac:dyDescent="0.3">
      <c r="A87" s="117"/>
      <c r="B87" s="114"/>
      <c r="C87" s="114"/>
      <c r="D87" s="19" t="s">
        <v>169</v>
      </c>
      <c r="E87" s="26">
        <f>'Приложение №8'!H14</f>
        <v>1829.2</v>
      </c>
      <c r="F87" s="72"/>
    </row>
    <row r="88" spans="1:6" ht="15.6" x14ac:dyDescent="0.3">
      <c r="A88" s="115" t="s">
        <v>189</v>
      </c>
      <c r="B88" s="114"/>
      <c r="C88" s="114"/>
      <c r="D88" s="111">
        <f>E89+E90+E91+E92+E93+E94+E95</f>
        <v>19951.2</v>
      </c>
      <c r="E88" s="111"/>
      <c r="F88" s="114"/>
    </row>
    <row r="89" spans="1:6" ht="15.75" customHeight="1" x14ac:dyDescent="0.3">
      <c r="A89" s="116"/>
      <c r="B89" s="114"/>
      <c r="C89" s="114"/>
      <c r="D89" s="19" t="s">
        <v>176</v>
      </c>
      <c r="E89" s="26">
        <f>'Приложение №8'!H19</f>
        <v>2561</v>
      </c>
      <c r="F89" s="114"/>
    </row>
    <row r="90" spans="1:6" ht="15.75" customHeight="1" x14ac:dyDescent="0.3">
      <c r="A90" s="116"/>
      <c r="B90" s="114"/>
      <c r="C90" s="114"/>
      <c r="D90" s="19" t="s">
        <v>177</v>
      </c>
      <c r="E90" s="26">
        <f>'Приложение №8'!I19</f>
        <v>3190.2</v>
      </c>
      <c r="F90" s="114"/>
    </row>
    <row r="91" spans="1:6" ht="15.75" customHeight="1" x14ac:dyDescent="0.3">
      <c r="A91" s="116"/>
      <c r="B91" s="114"/>
      <c r="C91" s="114"/>
      <c r="D91" s="19" t="s">
        <v>209</v>
      </c>
      <c r="E91" s="26">
        <f>'Приложение №8'!J19</f>
        <v>3190.2</v>
      </c>
      <c r="F91" s="114"/>
    </row>
    <row r="92" spans="1:6" ht="15.75" customHeight="1" x14ac:dyDescent="0.3">
      <c r="A92" s="116"/>
      <c r="B92" s="114"/>
      <c r="C92" s="114"/>
      <c r="D92" s="19" t="s">
        <v>206</v>
      </c>
      <c r="E92" s="26">
        <f>'Приложение №8'!K19</f>
        <v>3190.2</v>
      </c>
      <c r="F92" s="114"/>
    </row>
    <row r="93" spans="1:6" ht="15.75" customHeight="1" x14ac:dyDescent="0.3">
      <c r="A93" s="116"/>
      <c r="B93" s="114"/>
      <c r="C93" s="114"/>
      <c r="D93" s="19" t="s">
        <v>193</v>
      </c>
      <c r="E93" s="26">
        <f>'Приложение №8'!L19</f>
        <v>2441.1</v>
      </c>
      <c r="F93" s="114"/>
    </row>
    <row r="94" spans="1:6" ht="15.75" customHeight="1" x14ac:dyDescent="0.3">
      <c r="A94" s="116"/>
      <c r="B94" s="114"/>
      <c r="C94" s="114"/>
      <c r="D94" s="19" t="s">
        <v>210</v>
      </c>
      <c r="E94" s="26">
        <f>'Приложение №8'!M19</f>
        <v>2495.1</v>
      </c>
      <c r="F94" s="114"/>
    </row>
    <row r="95" spans="1:6" ht="15.75" customHeight="1" x14ac:dyDescent="0.3">
      <c r="A95" s="116"/>
      <c r="B95" s="114"/>
      <c r="C95" s="114"/>
      <c r="D95" s="19" t="s">
        <v>207</v>
      </c>
      <c r="E95" s="26">
        <f>'Приложение №8'!N19</f>
        <v>2883.4</v>
      </c>
      <c r="F95" s="114"/>
    </row>
    <row r="96" spans="1:6" ht="30" customHeight="1" x14ac:dyDescent="0.3">
      <c r="A96" s="95" t="s">
        <v>190</v>
      </c>
      <c r="B96" s="95"/>
      <c r="C96" s="95"/>
      <c r="D96" s="95"/>
      <c r="E96" s="95"/>
      <c r="F96" s="95"/>
    </row>
    <row r="97" spans="1:6" ht="15.75" customHeight="1" x14ac:dyDescent="0.3">
      <c r="A97" s="107" t="s">
        <v>267</v>
      </c>
      <c r="B97" s="72" t="s">
        <v>164</v>
      </c>
      <c r="C97" s="125"/>
      <c r="D97" s="111">
        <f>E99+E100+E101+E102+E103+E104+E105+E106</f>
        <v>69526.906799999997</v>
      </c>
      <c r="E97" s="111"/>
      <c r="F97" s="125"/>
    </row>
    <row r="98" spans="1:6" ht="14.4" customHeight="1" x14ac:dyDescent="0.3">
      <c r="A98" s="107"/>
      <c r="B98" s="72"/>
      <c r="C98" s="125"/>
      <c r="D98" s="113" t="s">
        <v>167</v>
      </c>
      <c r="E98" s="113"/>
      <c r="F98" s="125"/>
    </row>
    <row r="99" spans="1:6" ht="15.6" x14ac:dyDescent="0.3">
      <c r="A99" s="107"/>
      <c r="B99" s="72"/>
      <c r="C99" s="125"/>
      <c r="D99" s="58" t="s">
        <v>168</v>
      </c>
      <c r="E99" s="59">
        <f>'Приложение №9'!G9</f>
        <v>6309.2</v>
      </c>
      <c r="F99" s="125"/>
    </row>
    <row r="100" spans="1:6" ht="15.6" x14ac:dyDescent="0.3">
      <c r="A100" s="107"/>
      <c r="B100" s="72"/>
      <c r="C100" s="125"/>
      <c r="D100" s="58" t="s">
        <v>169</v>
      </c>
      <c r="E100" s="59">
        <f>'Приложение №9'!H9</f>
        <v>14278.2</v>
      </c>
      <c r="F100" s="125"/>
    </row>
    <row r="101" spans="1:6" ht="15.6" x14ac:dyDescent="0.3">
      <c r="A101" s="107"/>
      <c r="B101" s="72"/>
      <c r="C101" s="125"/>
      <c r="D101" s="58" t="s">
        <v>170</v>
      </c>
      <c r="E101" s="59">
        <f>'Приложение №9'!I9</f>
        <v>9139.6</v>
      </c>
      <c r="F101" s="125"/>
    </row>
    <row r="102" spans="1:6" ht="15.6" x14ac:dyDescent="0.3">
      <c r="A102" s="107"/>
      <c r="B102" s="72"/>
      <c r="C102" s="125"/>
      <c r="D102" s="58" t="s">
        <v>171</v>
      </c>
      <c r="E102" s="59">
        <f>'Приложение №9'!J9</f>
        <v>4141.3999999999996</v>
      </c>
      <c r="F102" s="125"/>
    </row>
    <row r="103" spans="1:6" ht="15.6" x14ac:dyDescent="0.3">
      <c r="A103" s="107"/>
      <c r="B103" s="72"/>
      <c r="C103" s="125"/>
      <c r="D103" s="58" t="s">
        <v>172</v>
      </c>
      <c r="E103" s="59">
        <f>'Приложение №9'!K9</f>
        <v>2672.6</v>
      </c>
      <c r="F103" s="125"/>
    </row>
    <row r="104" spans="1:6" ht="15.6" x14ac:dyDescent="0.3">
      <c r="A104" s="107"/>
      <c r="B104" s="72"/>
      <c r="C104" s="125"/>
      <c r="D104" s="58" t="s">
        <v>203</v>
      </c>
      <c r="E104" s="59">
        <f>'Приложение №9'!L9</f>
        <v>27039.106800000001</v>
      </c>
      <c r="F104" s="125"/>
    </row>
    <row r="105" spans="1:6" ht="15.6" x14ac:dyDescent="0.3">
      <c r="A105" s="107"/>
      <c r="B105" s="72"/>
      <c r="C105" s="125"/>
      <c r="D105" s="58" t="s">
        <v>204</v>
      </c>
      <c r="E105" s="59">
        <f>'Приложение №9'!M9</f>
        <v>5946.8</v>
      </c>
      <c r="F105" s="125"/>
    </row>
    <row r="106" spans="1:6" ht="15.6" x14ac:dyDescent="0.3">
      <c r="A106" s="107"/>
      <c r="B106" s="72"/>
      <c r="C106" s="125"/>
      <c r="D106" s="58" t="s">
        <v>205</v>
      </c>
      <c r="E106" s="59">
        <f>'Приложение №9'!N9</f>
        <v>0</v>
      </c>
      <c r="F106" s="125"/>
    </row>
    <row r="107" spans="1:6" ht="24.75" customHeight="1" x14ac:dyDescent="0.3">
      <c r="A107" s="107"/>
      <c r="B107" s="107" t="s">
        <v>183</v>
      </c>
      <c r="C107" s="107"/>
      <c r="D107" s="111">
        <f>E109+E110+E111+E112</f>
        <v>32246.799999999999</v>
      </c>
      <c r="E107" s="111"/>
      <c r="F107" s="107"/>
    </row>
    <row r="108" spans="1:6" ht="14.4" customHeight="1" x14ac:dyDescent="0.3">
      <c r="A108" s="107"/>
      <c r="B108" s="107"/>
      <c r="C108" s="107"/>
      <c r="D108" s="112" t="s">
        <v>192</v>
      </c>
      <c r="E108" s="112"/>
      <c r="F108" s="107"/>
    </row>
    <row r="109" spans="1:6" ht="15" customHeight="1" x14ac:dyDescent="0.3">
      <c r="A109" s="107"/>
      <c r="B109" s="107"/>
      <c r="C109" s="107"/>
      <c r="D109" s="58" t="s">
        <v>172</v>
      </c>
      <c r="E109" s="59">
        <f>'Приложение №9'!K11</f>
        <v>0</v>
      </c>
      <c r="F109" s="107"/>
    </row>
    <row r="110" spans="1:6" ht="15.6" x14ac:dyDescent="0.3">
      <c r="A110" s="107"/>
      <c r="B110" s="107"/>
      <c r="C110" s="107"/>
      <c r="D110" s="58" t="s">
        <v>203</v>
      </c>
      <c r="E110" s="59">
        <f>'Приложение №9'!L11</f>
        <v>32246.799999999999</v>
      </c>
      <c r="F110" s="107"/>
    </row>
    <row r="111" spans="1:6" ht="15.6" x14ac:dyDescent="0.3">
      <c r="A111" s="107"/>
      <c r="B111" s="107"/>
      <c r="C111" s="107"/>
      <c r="D111" s="58" t="s">
        <v>204</v>
      </c>
      <c r="E111" s="63">
        <f>'Приложение №9'!M11</f>
        <v>0</v>
      </c>
      <c r="F111" s="107"/>
    </row>
    <row r="112" spans="1:6" ht="15.6" x14ac:dyDescent="0.3">
      <c r="A112" s="107"/>
      <c r="B112" s="107"/>
      <c r="C112" s="107"/>
      <c r="D112" s="58" t="s">
        <v>205</v>
      </c>
      <c r="E112" s="63">
        <f>'Приложение №9'!N11</f>
        <v>0</v>
      </c>
      <c r="F112" s="107"/>
    </row>
  </sheetData>
  <mergeCells count="92">
    <mergeCell ref="A97:A112"/>
    <mergeCell ref="B97:B106"/>
    <mergeCell ref="C97:C106"/>
    <mergeCell ref="F97:F106"/>
    <mergeCell ref="F107:F112"/>
    <mergeCell ref="C107:C112"/>
    <mergeCell ref="B107:B112"/>
    <mergeCell ref="D7:E7"/>
    <mergeCell ref="D4:E4"/>
    <mergeCell ref="A5:F5"/>
    <mergeCell ref="A6:A15"/>
    <mergeCell ref="B6:B15"/>
    <mergeCell ref="C6:C15"/>
    <mergeCell ref="D6:E6"/>
    <mergeCell ref="F6:F15"/>
    <mergeCell ref="A16:A18"/>
    <mergeCell ref="B16:B18"/>
    <mergeCell ref="C16:C18"/>
    <mergeCell ref="D16:E16"/>
    <mergeCell ref="F16:F18"/>
    <mergeCell ref="D17:E17"/>
    <mergeCell ref="A19:A23"/>
    <mergeCell ref="B19:B23"/>
    <mergeCell ref="C19:C23"/>
    <mergeCell ref="D19:E19"/>
    <mergeCell ref="F19:F23"/>
    <mergeCell ref="D20:E20"/>
    <mergeCell ref="D25:E25"/>
    <mergeCell ref="A24:A27"/>
    <mergeCell ref="B24:B27"/>
    <mergeCell ref="D24:E24"/>
    <mergeCell ref="F24:F27"/>
    <mergeCell ref="A28:A47"/>
    <mergeCell ref="B28:B37"/>
    <mergeCell ref="C28:C37"/>
    <mergeCell ref="D28:E28"/>
    <mergeCell ref="F28:F37"/>
    <mergeCell ref="D29:E29"/>
    <mergeCell ref="D39:E39"/>
    <mergeCell ref="B38:B47"/>
    <mergeCell ref="C38:C47"/>
    <mergeCell ref="D38:E38"/>
    <mergeCell ref="F38:F47"/>
    <mergeCell ref="F48:F56"/>
    <mergeCell ref="B57:B65"/>
    <mergeCell ref="C57:C65"/>
    <mergeCell ref="D58:E58"/>
    <mergeCell ref="A48:A65"/>
    <mergeCell ref="B48:B56"/>
    <mergeCell ref="C48:C56"/>
    <mergeCell ref="D48:E48"/>
    <mergeCell ref="D49:E49"/>
    <mergeCell ref="F57:F65"/>
    <mergeCell ref="D57:E57"/>
    <mergeCell ref="A66:F66"/>
    <mergeCell ref="A67:A76"/>
    <mergeCell ref="B67:B76"/>
    <mergeCell ref="C67:C76"/>
    <mergeCell ref="D67:E67"/>
    <mergeCell ref="D68:E68"/>
    <mergeCell ref="F67:F76"/>
    <mergeCell ref="B77:B79"/>
    <mergeCell ref="C77:C79"/>
    <mergeCell ref="D78:E78"/>
    <mergeCell ref="F77:F79"/>
    <mergeCell ref="F80:F82"/>
    <mergeCell ref="B80:B82"/>
    <mergeCell ref="C80:C82"/>
    <mergeCell ref="D80:E80"/>
    <mergeCell ref="D81:E81"/>
    <mergeCell ref="A83:F83"/>
    <mergeCell ref="A84:A87"/>
    <mergeCell ref="B84:B87"/>
    <mergeCell ref="C84:C87"/>
    <mergeCell ref="D84:E84"/>
    <mergeCell ref="F84:F87"/>
    <mergeCell ref="E1:F1"/>
    <mergeCell ref="A3:F3"/>
    <mergeCell ref="C24:C27"/>
    <mergeCell ref="D107:E107"/>
    <mergeCell ref="D108:E108"/>
    <mergeCell ref="D97:E97"/>
    <mergeCell ref="D98:E98"/>
    <mergeCell ref="F88:F95"/>
    <mergeCell ref="A96:F96"/>
    <mergeCell ref="A77:A82"/>
    <mergeCell ref="D77:E77"/>
    <mergeCell ref="D85:E85"/>
    <mergeCell ref="A88:A95"/>
    <mergeCell ref="B88:B95"/>
    <mergeCell ref="C88:C95"/>
    <mergeCell ref="D88:E8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opLeftCell="A10" workbookViewId="0">
      <selection activeCell="G11" sqref="G11"/>
    </sheetView>
  </sheetViews>
  <sheetFormatPr defaultRowHeight="14.4" x14ac:dyDescent="0.3"/>
  <cols>
    <col min="1" max="1" width="4.44140625" customWidth="1"/>
    <col min="2" max="2" width="20.33203125" customWidth="1"/>
    <col min="3" max="3" width="18.33203125" customWidth="1"/>
    <col min="4" max="4" width="10.44140625" customWidth="1"/>
    <col min="5" max="5" width="9.6640625" customWidth="1"/>
    <col min="6" max="6" width="8.6640625" bestFit="1" customWidth="1"/>
    <col min="7" max="8" width="7.6640625" bestFit="1" customWidth="1"/>
    <col min="9" max="9" width="7.33203125" bestFit="1" customWidth="1"/>
    <col min="10" max="10" width="7.6640625" bestFit="1" customWidth="1"/>
    <col min="11" max="11" width="7.33203125" bestFit="1" customWidth="1"/>
    <col min="12" max="12" width="7.6640625" bestFit="1" customWidth="1"/>
    <col min="13" max="13" width="10.6640625" customWidth="1"/>
    <col min="14" max="14" width="7.33203125" bestFit="1" customWidth="1"/>
    <col min="15" max="15" width="16.5546875" customWidth="1"/>
    <col min="16" max="16" width="25.33203125" customWidth="1"/>
    <col min="17" max="17" width="10" bestFit="1" customWidth="1"/>
  </cols>
  <sheetData>
    <row r="1" spans="1:17" ht="51.75" customHeight="1" x14ac:dyDescent="0.3">
      <c r="M1" s="31"/>
      <c r="N1" s="31"/>
      <c r="O1" s="98" t="s">
        <v>212</v>
      </c>
      <c r="P1" s="98"/>
    </row>
    <row r="2" spans="1:17" ht="17.399999999999999" x14ac:dyDescent="0.3">
      <c r="A2" s="99" t="s">
        <v>240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7" ht="18.75" customHeight="1" x14ac:dyDescent="0.3">
      <c r="A3" s="106" t="s">
        <v>138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7" ht="20.399999999999999" x14ac:dyDescent="0.3">
      <c r="A4" s="101" t="s">
        <v>123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6" spans="1:17" ht="48" customHeight="1" x14ac:dyDescent="0.3">
      <c r="A6" s="128" t="s">
        <v>124</v>
      </c>
      <c r="B6" s="128" t="s">
        <v>213</v>
      </c>
      <c r="C6" s="128" t="s">
        <v>214</v>
      </c>
      <c r="D6" s="128" t="s">
        <v>215</v>
      </c>
      <c r="E6" s="128" t="s">
        <v>239</v>
      </c>
      <c r="F6" s="128" t="s">
        <v>238</v>
      </c>
      <c r="G6" s="128" t="s">
        <v>216</v>
      </c>
      <c r="H6" s="128"/>
      <c r="I6" s="128"/>
      <c r="J6" s="128"/>
      <c r="K6" s="128"/>
      <c r="L6" s="128"/>
      <c r="M6" s="128"/>
      <c r="N6" s="128"/>
      <c r="O6" s="128" t="s">
        <v>217</v>
      </c>
      <c r="P6" s="128" t="s">
        <v>218</v>
      </c>
    </row>
    <row r="7" spans="1:17" ht="53.25" customHeight="1" x14ac:dyDescent="0.3">
      <c r="A7" s="128"/>
      <c r="B7" s="128"/>
      <c r="C7" s="128"/>
      <c r="D7" s="128"/>
      <c r="E7" s="128"/>
      <c r="F7" s="128"/>
      <c r="G7" s="33" t="s">
        <v>18</v>
      </c>
      <c r="H7" s="33" t="s">
        <v>19</v>
      </c>
      <c r="I7" s="33" t="s">
        <v>20</v>
      </c>
      <c r="J7" s="33" t="s">
        <v>21</v>
      </c>
      <c r="K7" s="33" t="s">
        <v>22</v>
      </c>
      <c r="L7" s="34" t="s">
        <v>23</v>
      </c>
      <c r="M7" s="34" t="s">
        <v>24</v>
      </c>
      <c r="N7" s="34" t="s">
        <v>29</v>
      </c>
      <c r="O7" s="128"/>
      <c r="P7" s="128"/>
    </row>
    <row r="8" spans="1:17" x14ac:dyDescent="0.3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33">
        <v>9</v>
      </c>
      <c r="J8" s="33">
        <v>10</v>
      </c>
      <c r="K8" s="33">
        <v>11</v>
      </c>
      <c r="L8" s="33">
        <v>12</v>
      </c>
      <c r="M8" s="33">
        <v>13</v>
      </c>
      <c r="N8" s="33">
        <v>14</v>
      </c>
      <c r="O8" s="33">
        <v>15</v>
      </c>
      <c r="P8" s="33">
        <v>16</v>
      </c>
    </row>
    <row r="9" spans="1:17" ht="49.5" customHeight="1" x14ac:dyDescent="0.3">
      <c r="A9" s="128">
        <v>1</v>
      </c>
      <c r="B9" s="130" t="s">
        <v>219</v>
      </c>
      <c r="C9" s="39" t="s">
        <v>25</v>
      </c>
      <c r="D9" s="37" t="s">
        <v>220</v>
      </c>
      <c r="E9" s="43">
        <f>E10+E11+E12+E13</f>
        <v>468837.8</v>
      </c>
      <c r="F9" s="40">
        <f>F10+F11+F12+F13</f>
        <v>773212.57107999991</v>
      </c>
      <c r="G9" s="40">
        <f>G10+G11+G12+G13</f>
        <v>102279.9</v>
      </c>
      <c r="H9" s="40">
        <f t="shared" ref="H9:N9" si="0">H10+H11+H12+H13</f>
        <v>101014.09999999999</v>
      </c>
      <c r="I9" s="40">
        <f t="shared" si="0"/>
        <v>79489.399999999994</v>
      </c>
      <c r="J9" s="40">
        <f t="shared" si="0"/>
        <v>112488.4</v>
      </c>
      <c r="K9" s="40">
        <f t="shared" si="0"/>
        <v>88885.7</v>
      </c>
      <c r="L9" s="40">
        <f t="shared" si="0"/>
        <v>140863.74307999999</v>
      </c>
      <c r="M9" s="40">
        <f t="shared" si="0"/>
        <v>101213.32799999999</v>
      </c>
      <c r="N9" s="40">
        <f t="shared" si="0"/>
        <v>46978</v>
      </c>
      <c r="O9" s="36"/>
      <c r="P9" s="126" t="s">
        <v>237</v>
      </c>
    </row>
    <row r="10" spans="1:17" ht="60" x14ac:dyDescent="0.3">
      <c r="A10" s="128"/>
      <c r="B10" s="130"/>
      <c r="C10" s="39" t="s">
        <v>26</v>
      </c>
      <c r="D10" s="37" t="s">
        <v>166</v>
      </c>
      <c r="E10" s="43">
        <v>379463.1</v>
      </c>
      <c r="F10" s="40">
        <f>G10+H10+I10+J10+K10+L10+M10+N10</f>
        <v>591971.04207999993</v>
      </c>
      <c r="G10" s="40">
        <f>G15+G20+G25+G30+G35+G40</f>
        <v>80479.299999999988</v>
      </c>
      <c r="H10" s="40">
        <f t="shared" ref="H10:N10" si="1">H15+H20+H25+H30+H35+H40</f>
        <v>92233.2</v>
      </c>
      <c r="I10" s="40">
        <f t="shared" si="1"/>
        <v>59048.9</v>
      </c>
      <c r="J10" s="40">
        <f t="shared" si="1"/>
        <v>77132.100000000006</v>
      </c>
      <c r="K10" s="40">
        <f t="shared" si="1"/>
        <v>84200.5</v>
      </c>
      <c r="L10" s="40">
        <f>L15+L20+L25+L30+L35+L40+0.1</f>
        <v>107455.04308</v>
      </c>
      <c r="M10" s="40">
        <f t="shared" si="1"/>
        <v>44443.998999999996</v>
      </c>
      <c r="N10" s="40">
        <f t="shared" si="1"/>
        <v>46978</v>
      </c>
      <c r="O10" s="34" t="s">
        <v>221</v>
      </c>
      <c r="P10" s="126"/>
      <c r="Q10" s="42"/>
    </row>
    <row r="11" spans="1:17" ht="42" customHeight="1" x14ac:dyDescent="0.3">
      <c r="A11" s="128"/>
      <c r="B11" s="130"/>
      <c r="C11" s="39" t="s">
        <v>222</v>
      </c>
      <c r="D11" s="37" t="s">
        <v>166</v>
      </c>
      <c r="E11" s="43">
        <v>0</v>
      </c>
      <c r="F11" s="40">
        <f>G11+H11+I11+J11+K11+L11+M11+N11</f>
        <v>0</v>
      </c>
      <c r="G11" s="40">
        <f t="shared" ref="G11:N11" si="2">G16+G21+G26+G31+G36+G41</f>
        <v>0</v>
      </c>
      <c r="H11" s="40">
        <f t="shared" si="2"/>
        <v>0</v>
      </c>
      <c r="I11" s="40">
        <f t="shared" si="2"/>
        <v>0</v>
      </c>
      <c r="J11" s="40">
        <f t="shared" si="2"/>
        <v>0</v>
      </c>
      <c r="K11" s="40">
        <f t="shared" si="2"/>
        <v>0</v>
      </c>
      <c r="L11" s="40">
        <f t="shared" si="2"/>
        <v>0</v>
      </c>
      <c r="M11" s="40">
        <f t="shared" si="2"/>
        <v>0</v>
      </c>
      <c r="N11" s="40">
        <f t="shared" si="2"/>
        <v>0</v>
      </c>
      <c r="O11" s="33" t="s">
        <v>166</v>
      </c>
      <c r="P11" s="126"/>
    </row>
    <row r="12" spans="1:17" ht="37.5" customHeight="1" x14ac:dyDescent="0.3">
      <c r="A12" s="128"/>
      <c r="B12" s="130"/>
      <c r="C12" s="39" t="s">
        <v>27</v>
      </c>
      <c r="D12" s="37" t="s">
        <v>166</v>
      </c>
      <c r="E12" s="43">
        <v>89374.7</v>
      </c>
      <c r="F12" s="40">
        <f>G12+H12+I12+J12+K12+L12+M12+N12</f>
        <v>181241.52899999998</v>
      </c>
      <c r="G12" s="40">
        <f t="shared" ref="G12:N12" si="3">G17+G22+G27+G32+G37+G42</f>
        <v>21800.6</v>
      </c>
      <c r="H12" s="40">
        <f t="shared" si="3"/>
        <v>8780.9</v>
      </c>
      <c r="I12" s="40">
        <f t="shared" si="3"/>
        <v>20440.5</v>
      </c>
      <c r="J12" s="40">
        <f t="shared" si="3"/>
        <v>35356.299999999996</v>
      </c>
      <c r="K12" s="40">
        <f t="shared" si="3"/>
        <v>4685.2</v>
      </c>
      <c r="L12" s="40">
        <f t="shared" si="3"/>
        <v>33408.699999999997</v>
      </c>
      <c r="M12" s="40">
        <f t="shared" si="3"/>
        <v>56769.328999999998</v>
      </c>
      <c r="N12" s="40">
        <f t="shared" si="3"/>
        <v>0</v>
      </c>
      <c r="O12" s="33" t="s">
        <v>166</v>
      </c>
      <c r="P12" s="126"/>
    </row>
    <row r="13" spans="1:17" ht="22.8" x14ac:dyDescent="0.3">
      <c r="A13" s="128"/>
      <c r="B13" s="130"/>
      <c r="C13" s="39" t="s">
        <v>223</v>
      </c>
      <c r="D13" s="37" t="s">
        <v>166</v>
      </c>
      <c r="E13" s="43">
        <v>0</v>
      </c>
      <c r="F13" s="40">
        <f>G13+H13+I13+J13+K13+L13+M13+N13</f>
        <v>0</v>
      </c>
      <c r="G13" s="40">
        <f t="shared" ref="G13:N13" si="4">G18+G23+G28+G33+G38+G43</f>
        <v>0</v>
      </c>
      <c r="H13" s="40">
        <f t="shared" si="4"/>
        <v>0</v>
      </c>
      <c r="I13" s="40">
        <f t="shared" si="4"/>
        <v>0</v>
      </c>
      <c r="J13" s="40">
        <f t="shared" si="4"/>
        <v>0</v>
      </c>
      <c r="K13" s="40">
        <f t="shared" si="4"/>
        <v>0</v>
      </c>
      <c r="L13" s="40">
        <f t="shared" si="4"/>
        <v>0</v>
      </c>
      <c r="M13" s="40">
        <f t="shared" si="4"/>
        <v>0</v>
      </c>
      <c r="N13" s="40">
        <f t="shared" si="4"/>
        <v>0</v>
      </c>
      <c r="O13" s="33" t="s">
        <v>166</v>
      </c>
      <c r="P13" s="126"/>
    </row>
    <row r="14" spans="1:17" ht="49.5" customHeight="1" x14ac:dyDescent="0.3">
      <c r="A14" s="128" t="s">
        <v>224</v>
      </c>
      <c r="B14" s="129" t="s">
        <v>163</v>
      </c>
      <c r="C14" s="39" t="s">
        <v>25</v>
      </c>
      <c r="D14" s="37" t="s">
        <v>220</v>
      </c>
      <c r="E14" s="43">
        <f>E15+E16+E17+E18</f>
        <v>25118.7</v>
      </c>
      <c r="F14" s="40">
        <f>F15+F16+F17+F18</f>
        <v>298612.69500000001</v>
      </c>
      <c r="G14" s="40">
        <f t="shared" ref="G14:N14" si="5">G15+G16+G17+G18</f>
        <v>25993.9</v>
      </c>
      <c r="H14" s="40">
        <f t="shared" si="5"/>
        <v>28939.4</v>
      </c>
      <c r="I14" s="40">
        <f t="shared" si="5"/>
        <v>23994.5</v>
      </c>
      <c r="J14" s="40">
        <f t="shared" si="5"/>
        <v>33293.5</v>
      </c>
      <c r="K14" s="40">
        <f t="shared" si="5"/>
        <v>46610.400000000001</v>
      </c>
      <c r="L14" s="40">
        <f t="shared" si="5"/>
        <v>59372.955999999998</v>
      </c>
      <c r="M14" s="40">
        <f t="shared" si="5"/>
        <v>37237.339</v>
      </c>
      <c r="N14" s="40">
        <f t="shared" si="5"/>
        <v>43170.7</v>
      </c>
      <c r="O14" s="35"/>
      <c r="P14" s="126" t="s">
        <v>233</v>
      </c>
    </row>
    <row r="15" spans="1:17" ht="72.75" customHeight="1" x14ac:dyDescent="0.3">
      <c r="A15" s="128"/>
      <c r="B15" s="129"/>
      <c r="C15" s="34" t="s">
        <v>26</v>
      </c>
      <c r="D15" s="33" t="s">
        <v>166</v>
      </c>
      <c r="E15" s="44">
        <v>25118.7</v>
      </c>
      <c r="F15" s="40">
        <f>G15+H15+I15+J15+K15+L15+M15+N15</f>
        <v>298612.69500000001</v>
      </c>
      <c r="G15" s="44">
        <v>25993.9</v>
      </c>
      <c r="H15" s="44">
        <v>28939.4</v>
      </c>
      <c r="I15" s="44">
        <v>23994.5</v>
      </c>
      <c r="J15" s="44">
        <v>33293.5</v>
      </c>
      <c r="K15" s="44">
        <v>46610.400000000001</v>
      </c>
      <c r="L15" s="44">
        <f>57641.956+1731</f>
        <v>59372.955999999998</v>
      </c>
      <c r="M15" s="44">
        <v>37237.339</v>
      </c>
      <c r="N15" s="44">
        <v>43170.7</v>
      </c>
      <c r="O15" s="34" t="s">
        <v>225</v>
      </c>
      <c r="P15" s="126"/>
    </row>
    <row r="16" spans="1:17" ht="33" customHeight="1" x14ac:dyDescent="0.3">
      <c r="A16" s="128"/>
      <c r="B16" s="129"/>
      <c r="C16" s="34" t="s">
        <v>222</v>
      </c>
      <c r="D16" s="33" t="s">
        <v>166</v>
      </c>
      <c r="E16" s="44">
        <v>0</v>
      </c>
      <c r="F16" s="40">
        <f t="shared" ref="F16:F18" si="6">G16+H16+I16+J16+K16+L16+M16+N16</f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33" t="s">
        <v>166</v>
      </c>
      <c r="P16" s="126"/>
    </row>
    <row r="17" spans="1:16" ht="24" x14ac:dyDescent="0.3">
      <c r="A17" s="128"/>
      <c r="B17" s="129"/>
      <c r="C17" s="34" t="s">
        <v>27</v>
      </c>
      <c r="D17" s="33" t="s">
        <v>166</v>
      </c>
      <c r="E17" s="44">
        <v>0</v>
      </c>
      <c r="F17" s="40">
        <f t="shared" si="6"/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33" t="s">
        <v>166</v>
      </c>
      <c r="P17" s="126"/>
    </row>
    <row r="18" spans="1:16" ht="40.5" customHeight="1" x14ac:dyDescent="0.3">
      <c r="A18" s="128"/>
      <c r="B18" s="129"/>
      <c r="C18" s="34" t="s">
        <v>223</v>
      </c>
      <c r="D18" s="33" t="s">
        <v>166</v>
      </c>
      <c r="E18" s="44">
        <v>0</v>
      </c>
      <c r="F18" s="40">
        <f t="shared" si="6"/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33" t="s">
        <v>166</v>
      </c>
      <c r="P18" s="126"/>
    </row>
    <row r="19" spans="1:16" ht="21.75" customHeight="1" x14ac:dyDescent="0.3">
      <c r="A19" s="128" t="s">
        <v>226</v>
      </c>
      <c r="B19" s="129" t="s">
        <v>173</v>
      </c>
      <c r="C19" s="39" t="s">
        <v>25</v>
      </c>
      <c r="D19" s="37" t="s">
        <v>220</v>
      </c>
      <c r="E19" s="43">
        <f>E20+E21+E22+E23</f>
        <v>5634.3</v>
      </c>
      <c r="F19" s="40">
        <f>F20+F21+F22+F23</f>
        <v>384.2</v>
      </c>
      <c r="G19" s="40">
        <f t="shared" ref="G19:N19" si="7">G20+G21+G22+G23</f>
        <v>384.2</v>
      </c>
      <c r="H19" s="40">
        <f t="shared" si="7"/>
        <v>0</v>
      </c>
      <c r="I19" s="40">
        <f t="shared" si="7"/>
        <v>0</v>
      </c>
      <c r="J19" s="40">
        <f t="shared" si="7"/>
        <v>0</v>
      </c>
      <c r="K19" s="40">
        <f t="shared" si="7"/>
        <v>0</v>
      </c>
      <c r="L19" s="40">
        <f t="shared" si="7"/>
        <v>0</v>
      </c>
      <c r="M19" s="40">
        <f t="shared" si="7"/>
        <v>0</v>
      </c>
      <c r="N19" s="40">
        <f t="shared" si="7"/>
        <v>0</v>
      </c>
      <c r="O19" s="35"/>
      <c r="P19" s="126" t="s">
        <v>234</v>
      </c>
    </row>
    <row r="20" spans="1:16" ht="60" x14ac:dyDescent="0.3">
      <c r="A20" s="128"/>
      <c r="B20" s="129"/>
      <c r="C20" s="34" t="s">
        <v>26</v>
      </c>
      <c r="D20" s="33" t="s">
        <v>166</v>
      </c>
      <c r="E20" s="44">
        <v>5634.3</v>
      </c>
      <c r="F20" s="40">
        <f>G20+H20+I20+J20+K20+L20+M20+N20</f>
        <v>384.2</v>
      </c>
      <c r="G20" s="44">
        <v>384.2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34" t="s">
        <v>225</v>
      </c>
      <c r="P20" s="126"/>
    </row>
    <row r="21" spans="1:16" ht="24" x14ac:dyDescent="0.3">
      <c r="A21" s="128"/>
      <c r="B21" s="129"/>
      <c r="C21" s="34" t="s">
        <v>222</v>
      </c>
      <c r="D21" s="33" t="s">
        <v>166</v>
      </c>
      <c r="E21" s="44">
        <v>0</v>
      </c>
      <c r="F21" s="40">
        <f t="shared" ref="F21:F23" si="8">G21+H21+I21+J21+K21+L21+M21+N21</f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33" t="s">
        <v>166</v>
      </c>
      <c r="P21" s="126"/>
    </row>
    <row r="22" spans="1:16" ht="24" x14ac:dyDescent="0.3">
      <c r="A22" s="128"/>
      <c r="B22" s="129"/>
      <c r="C22" s="34" t="s">
        <v>27</v>
      </c>
      <c r="D22" s="33" t="s">
        <v>166</v>
      </c>
      <c r="E22" s="44">
        <v>0</v>
      </c>
      <c r="F22" s="40">
        <f t="shared" si="8"/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33" t="s">
        <v>166</v>
      </c>
      <c r="P22" s="126"/>
    </row>
    <row r="23" spans="1:16" ht="41.25" customHeight="1" x14ac:dyDescent="0.3">
      <c r="A23" s="128"/>
      <c r="B23" s="129"/>
      <c r="C23" s="34" t="s">
        <v>223</v>
      </c>
      <c r="D23" s="33" t="s">
        <v>166</v>
      </c>
      <c r="E23" s="44">
        <v>0</v>
      </c>
      <c r="F23" s="40">
        <f t="shared" si="8"/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/>
      <c r="O23" s="33" t="s">
        <v>166</v>
      </c>
      <c r="P23" s="126"/>
    </row>
    <row r="24" spans="1:16" ht="26.25" customHeight="1" x14ac:dyDescent="0.3">
      <c r="A24" s="128" t="s">
        <v>227</v>
      </c>
      <c r="B24" s="129" t="s">
        <v>174</v>
      </c>
      <c r="C24" s="39" t="s">
        <v>25</v>
      </c>
      <c r="D24" s="37" t="s">
        <v>228</v>
      </c>
      <c r="E24" s="43">
        <f>E25+E26+E27+E28</f>
        <v>4069.5</v>
      </c>
      <c r="F24" s="40">
        <f>F25+F26+F27+F28</f>
        <v>34373.599999999999</v>
      </c>
      <c r="G24" s="40">
        <f t="shared" ref="G24:N24" si="9">G25+G26+G27+G28</f>
        <v>9140.2000000000007</v>
      </c>
      <c r="H24" s="40">
        <f t="shared" si="9"/>
        <v>21154.6</v>
      </c>
      <c r="I24" s="40">
        <f t="shared" si="9"/>
        <v>4078.8</v>
      </c>
      <c r="J24" s="40">
        <f t="shared" si="9"/>
        <v>0</v>
      </c>
      <c r="K24" s="40">
        <f t="shared" si="9"/>
        <v>0</v>
      </c>
      <c r="L24" s="40">
        <f t="shared" si="9"/>
        <v>0</v>
      </c>
      <c r="M24" s="40">
        <f t="shared" si="9"/>
        <v>0</v>
      </c>
      <c r="N24" s="40">
        <f t="shared" si="9"/>
        <v>0</v>
      </c>
      <c r="O24" s="37"/>
      <c r="P24" s="126" t="s">
        <v>233</v>
      </c>
    </row>
    <row r="25" spans="1:16" ht="36" x14ac:dyDescent="0.3">
      <c r="A25" s="128"/>
      <c r="B25" s="129"/>
      <c r="C25" s="34" t="s">
        <v>26</v>
      </c>
      <c r="D25" s="33" t="s">
        <v>166</v>
      </c>
      <c r="E25" s="44">
        <v>2159.1999999999998</v>
      </c>
      <c r="F25" s="40">
        <f>G25+H25+I25+J25+K25+L25+M25+N25</f>
        <v>34373.599999999999</v>
      </c>
      <c r="G25" s="44">
        <v>9140.2000000000007</v>
      </c>
      <c r="H25" s="44">
        <v>21154.6</v>
      </c>
      <c r="I25" s="44">
        <v>4078.8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33" t="s">
        <v>166</v>
      </c>
      <c r="P25" s="126"/>
    </row>
    <row r="26" spans="1:16" ht="24" x14ac:dyDescent="0.3">
      <c r="A26" s="128"/>
      <c r="B26" s="129"/>
      <c r="C26" s="34" t="s">
        <v>222</v>
      </c>
      <c r="D26" s="33" t="s">
        <v>166</v>
      </c>
      <c r="E26" s="44">
        <v>0</v>
      </c>
      <c r="F26" s="40">
        <f t="shared" ref="F26:F28" si="10">G26+H26+I26+J26+K26+L26+M26+N26</f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33" t="s">
        <v>166</v>
      </c>
      <c r="P26" s="126"/>
    </row>
    <row r="27" spans="1:16" ht="24" x14ac:dyDescent="0.3">
      <c r="A27" s="128"/>
      <c r="B27" s="129"/>
      <c r="C27" s="34" t="s">
        <v>27</v>
      </c>
      <c r="D27" s="33" t="s">
        <v>166</v>
      </c>
      <c r="E27" s="44">
        <v>1910.3</v>
      </c>
      <c r="F27" s="40">
        <f t="shared" si="10"/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33" t="s">
        <v>166</v>
      </c>
      <c r="P27" s="126"/>
    </row>
    <row r="28" spans="1:16" ht="24" x14ac:dyDescent="0.3">
      <c r="A28" s="128"/>
      <c r="B28" s="129"/>
      <c r="C28" s="34" t="s">
        <v>223</v>
      </c>
      <c r="D28" s="33" t="s">
        <v>166</v>
      </c>
      <c r="E28" s="44">
        <v>0</v>
      </c>
      <c r="F28" s="40">
        <f t="shared" si="10"/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33" t="s">
        <v>166</v>
      </c>
      <c r="P28" s="126"/>
    </row>
    <row r="29" spans="1:16" x14ac:dyDescent="0.3">
      <c r="A29" s="128" t="s">
        <v>229</v>
      </c>
      <c r="B29" s="129" t="s">
        <v>230</v>
      </c>
      <c r="C29" s="39" t="s">
        <v>25</v>
      </c>
      <c r="D29" s="37" t="s">
        <v>220</v>
      </c>
      <c r="E29" s="43">
        <f>E30+E31+E32+E33</f>
        <v>5514.1</v>
      </c>
      <c r="F29" s="40">
        <f>F30+F31+F32+F33</f>
        <v>200</v>
      </c>
      <c r="G29" s="40">
        <f t="shared" ref="G29:N29" si="11">G30+G31+G32+G33</f>
        <v>100</v>
      </c>
      <c r="H29" s="40">
        <f t="shared" si="11"/>
        <v>100</v>
      </c>
      <c r="I29" s="40">
        <f t="shared" si="11"/>
        <v>0</v>
      </c>
      <c r="J29" s="40">
        <f t="shared" si="11"/>
        <v>0</v>
      </c>
      <c r="K29" s="40">
        <f t="shared" si="11"/>
        <v>0</v>
      </c>
      <c r="L29" s="40">
        <f t="shared" si="11"/>
        <v>0</v>
      </c>
      <c r="M29" s="40">
        <f t="shared" si="11"/>
        <v>0</v>
      </c>
      <c r="N29" s="40">
        <f t="shared" si="11"/>
        <v>0</v>
      </c>
      <c r="O29" s="35"/>
      <c r="P29" s="126" t="s">
        <v>235</v>
      </c>
    </row>
    <row r="30" spans="1:16" ht="60" x14ac:dyDescent="0.3">
      <c r="A30" s="128"/>
      <c r="B30" s="129"/>
      <c r="C30" s="34" t="s">
        <v>26</v>
      </c>
      <c r="D30" s="33" t="s">
        <v>166</v>
      </c>
      <c r="E30" s="44">
        <v>764</v>
      </c>
      <c r="F30" s="40">
        <f>G30+H30+I30+J30+K30+L30+M30+N30</f>
        <v>200</v>
      </c>
      <c r="G30" s="44">
        <v>100</v>
      </c>
      <c r="H30" s="44">
        <v>100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34" t="s">
        <v>225</v>
      </c>
      <c r="P30" s="126"/>
    </row>
    <row r="31" spans="1:16" ht="24" x14ac:dyDescent="0.3">
      <c r="A31" s="128"/>
      <c r="B31" s="129"/>
      <c r="C31" s="34" t="s">
        <v>222</v>
      </c>
      <c r="D31" s="33" t="s">
        <v>166</v>
      </c>
      <c r="E31" s="44">
        <v>0</v>
      </c>
      <c r="F31" s="40">
        <f t="shared" ref="F31:F33" si="12">G31+H31+I31+J31+K31+L31+M31+N31</f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33" t="s">
        <v>166</v>
      </c>
      <c r="P31" s="126"/>
    </row>
    <row r="32" spans="1:16" ht="29.25" customHeight="1" x14ac:dyDescent="0.3">
      <c r="A32" s="128"/>
      <c r="B32" s="129"/>
      <c r="C32" s="34" t="s">
        <v>27</v>
      </c>
      <c r="D32" s="33" t="s">
        <v>166</v>
      </c>
      <c r="E32" s="44">
        <v>4750.1000000000004</v>
      </c>
      <c r="F32" s="40">
        <f t="shared" si="12"/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33" t="s">
        <v>166</v>
      </c>
      <c r="P32" s="126"/>
    </row>
    <row r="33" spans="1:16" ht="24" customHeight="1" x14ac:dyDescent="0.3">
      <c r="A33" s="128"/>
      <c r="B33" s="129"/>
      <c r="C33" s="34" t="s">
        <v>223</v>
      </c>
      <c r="D33" s="33" t="s">
        <v>166</v>
      </c>
      <c r="E33" s="44">
        <v>0</v>
      </c>
      <c r="F33" s="40">
        <f t="shared" si="12"/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33" t="s">
        <v>166</v>
      </c>
      <c r="P33" s="126"/>
    </row>
    <row r="34" spans="1:16" ht="24" customHeight="1" x14ac:dyDescent="0.3">
      <c r="A34" s="128" t="s">
        <v>231</v>
      </c>
      <c r="B34" s="129" t="s">
        <v>270</v>
      </c>
      <c r="C34" s="34" t="s">
        <v>25</v>
      </c>
      <c r="D34" s="37" t="s">
        <v>220</v>
      </c>
      <c r="E34" s="43">
        <f>E35+E36+E37+E38</f>
        <v>17303.900000000001</v>
      </c>
      <c r="F34" s="40">
        <f>F35+F36+F37+F38</f>
        <v>253684.45108</v>
      </c>
      <c r="G34" s="40">
        <f t="shared" ref="G34:N34" si="13">G35+G36+G37+G38</f>
        <v>42705.7</v>
      </c>
      <c r="H34" s="40">
        <f t="shared" si="13"/>
        <v>41127</v>
      </c>
      <c r="I34" s="40">
        <f t="shared" si="13"/>
        <v>32546.3</v>
      </c>
      <c r="J34" s="40">
        <f t="shared" si="13"/>
        <v>40277.5</v>
      </c>
      <c r="K34" s="40">
        <f t="shared" si="13"/>
        <v>42175.299999999996</v>
      </c>
      <c r="L34" s="40">
        <f t="shared" si="13"/>
        <v>48111.651079999996</v>
      </c>
      <c r="M34" s="40">
        <f t="shared" si="13"/>
        <v>2933.7</v>
      </c>
      <c r="N34" s="40">
        <f t="shared" si="13"/>
        <v>3807.3</v>
      </c>
      <c r="O34" s="35"/>
      <c r="P34" s="126" t="s">
        <v>236</v>
      </c>
    </row>
    <row r="35" spans="1:16" ht="64.5" customHeight="1" x14ac:dyDescent="0.3">
      <c r="A35" s="128"/>
      <c r="B35" s="129"/>
      <c r="C35" s="34" t="s">
        <v>26</v>
      </c>
      <c r="D35" s="33" t="s">
        <v>166</v>
      </c>
      <c r="E35" s="44">
        <v>5634.3</v>
      </c>
      <c r="F35" s="40">
        <f>G35+H35+I35+J35+K35+L35+M35+N35</f>
        <v>237799.55108</v>
      </c>
      <c r="G35" s="44">
        <v>40905.1</v>
      </c>
      <c r="H35" s="44">
        <v>39615.9</v>
      </c>
      <c r="I35" s="44">
        <v>28522.7</v>
      </c>
      <c r="J35" s="44">
        <v>38779.300000000003</v>
      </c>
      <c r="K35" s="44">
        <v>37490.1</v>
      </c>
      <c r="L35" s="44">
        <f>178.10108+53296.65-1731-5998.3</f>
        <v>45745.451079999999</v>
      </c>
      <c r="M35" s="44">
        <f>446+2487.7</f>
        <v>2933.7</v>
      </c>
      <c r="N35" s="44">
        <f>500+3307.3</f>
        <v>3807.3</v>
      </c>
      <c r="O35" s="34" t="s">
        <v>225</v>
      </c>
      <c r="P35" s="126"/>
    </row>
    <row r="36" spans="1:16" ht="35.25" customHeight="1" x14ac:dyDescent="0.3">
      <c r="A36" s="128"/>
      <c r="B36" s="129"/>
      <c r="C36" s="34" t="s">
        <v>222</v>
      </c>
      <c r="D36" s="33" t="s">
        <v>166</v>
      </c>
      <c r="E36" s="44">
        <v>0</v>
      </c>
      <c r="F36" s="40">
        <f t="shared" ref="F36:F38" si="14">G36+H36+I36+J36+K36+L36+M36+N36</f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33" t="s">
        <v>166</v>
      </c>
      <c r="P36" s="126"/>
    </row>
    <row r="37" spans="1:16" ht="33.75" customHeight="1" x14ac:dyDescent="0.3">
      <c r="A37" s="128"/>
      <c r="B37" s="129"/>
      <c r="C37" s="34" t="s">
        <v>27</v>
      </c>
      <c r="D37" s="33" t="s">
        <v>166</v>
      </c>
      <c r="E37" s="44">
        <v>11669.6</v>
      </c>
      <c r="F37" s="40">
        <f t="shared" si="14"/>
        <v>15884.900000000001</v>
      </c>
      <c r="G37" s="44">
        <v>1800.6</v>
      </c>
      <c r="H37" s="44">
        <v>1511.1</v>
      </c>
      <c r="I37" s="44">
        <v>4023.6</v>
      </c>
      <c r="J37" s="44">
        <v>1498.2</v>
      </c>
      <c r="K37" s="44">
        <v>4685.2</v>
      </c>
      <c r="L37" s="44">
        <v>2366.1999999999998</v>
      </c>
      <c r="M37" s="44">
        <v>0</v>
      </c>
      <c r="N37" s="44">
        <v>0</v>
      </c>
      <c r="O37" s="33" t="s">
        <v>166</v>
      </c>
      <c r="P37" s="126"/>
    </row>
    <row r="38" spans="1:16" ht="69" customHeight="1" x14ac:dyDescent="0.3">
      <c r="A38" s="128"/>
      <c r="B38" s="129"/>
      <c r="C38" s="34" t="s">
        <v>223</v>
      </c>
      <c r="D38" s="33" t="s">
        <v>166</v>
      </c>
      <c r="E38" s="44">
        <v>0</v>
      </c>
      <c r="F38" s="40">
        <f t="shared" si="14"/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33" t="s">
        <v>166</v>
      </c>
      <c r="P38" s="126"/>
    </row>
    <row r="39" spans="1:16" ht="29.25" customHeight="1" x14ac:dyDescent="0.3">
      <c r="A39" s="128" t="s">
        <v>232</v>
      </c>
      <c r="B39" s="129" t="s">
        <v>182</v>
      </c>
      <c r="C39" s="39" t="s">
        <v>25</v>
      </c>
      <c r="D39" s="37" t="s">
        <v>220</v>
      </c>
      <c r="E39" s="43">
        <f>E40+E41+E42+E43</f>
        <v>17000</v>
      </c>
      <c r="F39" s="40">
        <f>F40+F41+F42+F43</f>
        <v>185957.52499999999</v>
      </c>
      <c r="G39" s="40">
        <f t="shared" ref="G39:N39" si="15">G40+G41+G42+G43</f>
        <v>23955.9</v>
      </c>
      <c r="H39" s="40">
        <f t="shared" si="15"/>
        <v>9693.1</v>
      </c>
      <c r="I39" s="40">
        <f t="shared" si="15"/>
        <v>18869.800000000003</v>
      </c>
      <c r="J39" s="40">
        <f t="shared" si="15"/>
        <v>38917.4</v>
      </c>
      <c r="K39" s="40">
        <f t="shared" si="15"/>
        <v>100</v>
      </c>
      <c r="L39" s="40">
        <f t="shared" si="15"/>
        <v>33379.036</v>
      </c>
      <c r="M39" s="40">
        <f t="shared" si="15"/>
        <v>61042.288999999997</v>
      </c>
      <c r="N39" s="40">
        <f t="shared" si="15"/>
        <v>0</v>
      </c>
      <c r="O39" s="38"/>
      <c r="P39" s="127"/>
    </row>
    <row r="40" spans="1:16" ht="60" x14ac:dyDescent="0.3">
      <c r="A40" s="128"/>
      <c r="B40" s="129"/>
      <c r="C40" s="34" t="s">
        <v>26</v>
      </c>
      <c r="D40" s="33" t="s">
        <v>166</v>
      </c>
      <c r="E40" s="44">
        <v>0</v>
      </c>
      <c r="F40" s="40">
        <f>G40+H40+I40+J40+K40+L40+M40+N40</f>
        <v>20600.896000000001</v>
      </c>
      <c r="G40" s="44">
        <v>3955.9</v>
      </c>
      <c r="H40" s="44">
        <v>2423.3000000000002</v>
      </c>
      <c r="I40" s="44">
        <v>2452.9</v>
      </c>
      <c r="J40" s="44">
        <v>5059.3</v>
      </c>
      <c r="K40" s="44">
        <v>100</v>
      </c>
      <c r="L40" s="44">
        <v>2336.5360000000001</v>
      </c>
      <c r="M40" s="44">
        <v>4272.96</v>
      </c>
      <c r="N40" s="44">
        <v>0</v>
      </c>
      <c r="O40" s="33" t="s">
        <v>225</v>
      </c>
      <c r="P40" s="127"/>
    </row>
    <row r="41" spans="1:16" ht="24" x14ac:dyDescent="0.3">
      <c r="A41" s="128"/>
      <c r="B41" s="129"/>
      <c r="C41" s="34" t="s">
        <v>222</v>
      </c>
      <c r="D41" s="33" t="s">
        <v>166</v>
      </c>
      <c r="E41" s="44">
        <v>0</v>
      </c>
      <c r="F41" s="40">
        <f t="shared" ref="F41:F43" si="16">G41+H41+I41+J41+K41+L41+M41+N41</f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38"/>
      <c r="P41" s="127"/>
    </row>
    <row r="42" spans="1:16" ht="24" x14ac:dyDescent="0.3">
      <c r="A42" s="128"/>
      <c r="B42" s="129"/>
      <c r="C42" s="34" t="s">
        <v>27</v>
      </c>
      <c r="D42" s="33" t="s">
        <v>166</v>
      </c>
      <c r="E42" s="44">
        <v>17000</v>
      </c>
      <c r="F42" s="40">
        <f t="shared" si="16"/>
        <v>165356.62899999999</v>
      </c>
      <c r="G42" s="44">
        <v>20000</v>
      </c>
      <c r="H42" s="44">
        <v>7269.8</v>
      </c>
      <c r="I42" s="44">
        <v>16416.900000000001</v>
      </c>
      <c r="J42" s="44">
        <v>33858.1</v>
      </c>
      <c r="K42" s="44">
        <v>0</v>
      </c>
      <c r="L42" s="44">
        <v>31042.5</v>
      </c>
      <c r="M42" s="44">
        <v>56769.328999999998</v>
      </c>
      <c r="N42" s="44">
        <v>0</v>
      </c>
      <c r="O42" s="38"/>
      <c r="P42" s="127"/>
    </row>
    <row r="43" spans="1:16" ht="24" x14ac:dyDescent="0.3">
      <c r="A43" s="128"/>
      <c r="B43" s="129"/>
      <c r="C43" s="34" t="s">
        <v>223</v>
      </c>
      <c r="D43" s="33" t="s">
        <v>166</v>
      </c>
      <c r="E43" s="44">
        <v>0</v>
      </c>
      <c r="F43" s="40">
        <f t="shared" si="16"/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38"/>
      <c r="P43" s="127"/>
    </row>
    <row r="44" spans="1:16" x14ac:dyDescent="0.3">
      <c r="A44" s="32"/>
    </row>
    <row r="45" spans="1:16" x14ac:dyDescent="0.3">
      <c r="L45" s="62"/>
    </row>
  </sheetData>
  <mergeCells count="34">
    <mergeCell ref="O1:P1"/>
    <mergeCell ref="A6:A7"/>
    <mergeCell ref="B6:B7"/>
    <mergeCell ref="C6:C7"/>
    <mergeCell ref="D6:D7"/>
    <mergeCell ref="E6:E7"/>
    <mergeCell ref="F6:F7"/>
    <mergeCell ref="G6:N6"/>
    <mergeCell ref="O6:O7"/>
    <mergeCell ref="A2:P2"/>
    <mergeCell ref="A3:P3"/>
    <mergeCell ref="A4:P4"/>
    <mergeCell ref="P6:P7"/>
    <mergeCell ref="P39:P43"/>
    <mergeCell ref="P9:P13"/>
    <mergeCell ref="A39:A43"/>
    <mergeCell ref="B39:B43"/>
    <mergeCell ref="A34:A38"/>
    <mergeCell ref="B34:B38"/>
    <mergeCell ref="A29:A33"/>
    <mergeCell ref="B29:B33"/>
    <mergeCell ref="A24:A28"/>
    <mergeCell ref="B24:B28"/>
    <mergeCell ref="A19:A23"/>
    <mergeCell ref="B19:B23"/>
    <mergeCell ref="A14:A18"/>
    <mergeCell ref="B14:B18"/>
    <mergeCell ref="A9:A13"/>
    <mergeCell ref="B9:B13"/>
    <mergeCell ref="P14:P18"/>
    <mergeCell ref="P19:P23"/>
    <mergeCell ref="P24:P28"/>
    <mergeCell ref="P29:P33"/>
    <mergeCell ref="P34:P3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78" fitToHeight="0" orientation="landscape" horizontalDpi="4294967295" verticalDpi="4294967295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opLeftCell="A4" workbookViewId="0">
      <selection activeCell="L14" sqref="L14"/>
    </sheetView>
  </sheetViews>
  <sheetFormatPr defaultRowHeight="14.4" x14ac:dyDescent="0.3"/>
  <cols>
    <col min="1" max="1" width="4.44140625" customWidth="1"/>
    <col min="2" max="2" width="23.33203125" customWidth="1"/>
    <col min="3" max="3" width="19" customWidth="1"/>
    <col min="4" max="4" width="10.44140625" customWidth="1"/>
    <col min="5" max="5" width="11.33203125" customWidth="1"/>
    <col min="6" max="6" width="7.6640625" bestFit="1" customWidth="1"/>
    <col min="7" max="7" width="7.6640625" customWidth="1"/>
    <col min="8" max="10" width="7.6640625" bestFit="1" customWidth="1"/>
    <col min="11" max="14" width="7.44140625" bestFit="1" customWidth="1"/>
    <col min="15" max="15" width="16.6640625" customWidth="1"/>
    <col min="16" max="16" width="19.6640625" customWidth="1"/>
  </cols>
  <sheetData>
    <row r="1" spans="1:16" ht="33.75" customHeight="1" x14ac:dyDescent="0.3">
      <c r="M1" s="31"/>
      <c r="N1" s="31"/>
      <c r="O1" s="98" t="s">
        <v>254</v>
      </c>
      <c r="P1" s="98"/>
    </row>
    <row r="2" spans="1:16" ht="17.399999999999999" x14ac:dyDescent="0.3">
      <c r="A2" s="99" t="s">
        <v>240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24.75" customHeight="1" x14ac:dyDescent="0.3">
      <c r="A3" s="106" t="s">
        <v>146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20.399999999999999" x14ac:dyDescent="0.3">
      <c r="A4" s="101" t="s">
        <v>123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75.75" customHeight="1" x14ac:dyDescent="0.3">
      <c r="A5" s="128" t="s">
        <v>124</v>
      </c>
      <c r="B5" s="128" t="s">
        <v>213</v>
      </c>
      <c r="C5" s="128" t="s">
        <v>214</v>
      </c>
      <c r="D5" s="128" t="s">
        <v>215</v>
      </c>
      <c r="E5" s="131" t="s">
        <v>239</v>
      </c>
      <c r="F5" s="128" t="s">
        <v>241</v>
      </c>
      <c r="G5" s="128" t="s">
        <v>216</v>
      </c>
      <c r="H5" s="128"/>
      <c r="I5" s="128"/>
      <c r="J5" s="128"/>
      <c r="K5" s="128"/>
      <c r="L5" s="128"/>
      <c r="M5" s="128"/>
      <c r="N5" s="128"/>
      <c r="O5" s="128" t="s">
        <v>217</v>
      </c>
      <c r="P5" s="128" t="s">
        <v>218</v>
      </c>
    </row>
    <row r="6" spans="1:16" ht="28.5" customHeight="1" x14ac:dyDescent="0.3">
      <c r="A6" s="128"/>
      <c r="B6" s="128"/>
      <c r="C6" s="128"/>
      <c r="D6" s="128"/>
      <c r="E6" s="131"/>
      <c r="F6" s="128"/>
      <c r="G6" s="33" t="s">
        <v>18</v>
      </c>
      <c r="H6" s="33" t="s">
        <v>19</v>
      </c>
      <c r="I6" s="33" t="s">
        <v>20</v>
      </c>
      <c r="J6" s="33" t="s">
        <v>21</v>
      </c>
      <c r="K6" s="33" t="s">
        <v>22</v>
      </c>
      <c r="L6" s="33" t="s">
        <v>23</v>
      </c>
      <c r="M6" s="33" t="s">
        <v>24</v>
      </c>
      <c r="N6" s="33" t="s">
        <v>29</v>
      </c>
      <c r="O6" s="128"/>
      <c r="P6" s="128"/>
    </row>
    <row r="7" spans="1:16" x14ac:dyDescent="0.3">
      <c r="A7" s="33">
        <v>1</v>
      </c>
      <c r="B7" s="33">
        <v>2</v>
      </c>
      <c r="C7" s="33">
        <v>3</v>
      </c>
      <c r="D7" s="33">
        <v>4</v>
      </c>
      <c r="E7" s="48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</row>
    <row r="8" spans="1:16" x14ac:dyDescent="0.3">
      <c r="A8" s="134">
        <v>1</v>
      </c>
      <c r="B8" s="135" t="s">
        <v>242</v>
      </c>
      <c r="C8" s="47" t="s">
        <v>25</v>
      </c>
      <c r="D8" s="37" t="s">
        <v>220</v>
      </c>
      <c r="E8" s="69">
        <f t="shared" ref="E8:N8" si="0">E9+E10+E11+E12</f>
        <v>1844.1</v>
      </c>
      <c r="F8" s="70">
        <f t="shared" si="0"/>
        <v>66920.799999999988</v>
      </c>
      <c r="G8" s="70">
        <f t="shared" si="0"/>
        <v>9419</v>
      </c>
      <c r="H8" s="70">
        <f t="shared" si="0"/>
        <v>14034.3</v>
      </c>
      <c r="I8" s="70">
        <f t="shared" si="0"/>
        <v>15170.4</v>
      </c>
      <c r="J8" s="70">
        <f t="shared" si="0"/>
        <v>15199.6</v>
      </c>
      <c r="K8" s="70">
        <f t="shared" si="0"/>
        <v>5714</v>
      </c>
      <c r="L8" s="70">
        <f t="shared" si="0"/>
        <v>7383.5</v>
      </c>
      <c r="M8" s="70">
        <f t="shared" si="0"/>
        <v>0</v>
      </c>
      <c r="N8" s="70">
        <f t="shared" si="0"/>
        <v>0</v>
      </c>
      <c r="O8" s="33"/>
      <c r="P8" s="126" t="s">
        <v>233</v>
      </c>
    </row>
    <row r="9" spans="1:16" ht="63" customHeight="1" x14ac:dyDescent="0.3">
      <c r="A9" s="134"/>
      <c r="B9" s="135"/>
      <c r="C9" s="47" t="s">
        <v>26</v>
      </c>
      <c r="D9" s="37" t="s">
        <v>166</v>
      </c>
      <c r="E9" s="69">
        <f>E14+E19+E24+E27</f>
        <v>1844.1</v>
      </c>
      <c r="F9" s="70">
        <f>SUM(G9:N9)</f>
        <v>66920.799999999988</v>
      </c>
      <c r="G9" s="70">
        <f t="shared" ref="G9:J9" si="1">G14+G19+G24+G27</f>
        <v>9419</v>
      </c>
      <c r="H9" s="70">
        <f t="shared" si="1"/>
        <v>14034.3</v>
      </c>
      <c r="I9" s="70">
        <f t="shared" si="1"/>
        <v>15170.4</v>
      </c>
      <c r="J9" s="70">
        <f t="shared" si="1"/>
        <v>15199.6</v>
      </c>
      <c r="K9" s="70">
        <f>K14+K19+K24+K27</f>
        <v>5714</v>
      </c>
      <c r="L9" s="70">
        <f>L14+L19+L24+L27</f>
        <v>7383.5</v>
      </c>
      <c r="M9" s="70">
        <f t="shared" ref="M9:N9" si="2">M14+M19+M24+M27+M30</f>
        <v>0</v>
      </c>
      <c r="N9" s="70">
        <f t="shared" si="2"/>
        <v>0</v>
      </c>
      <c r="O9" s="46" t="s">
        <v>225</v>
      </c>
      <c r="P9" s="126"/>
    </row>
    <row r="10" spans="1:16" ht="28.5" customHeight="1" x14ac:dyDescent="0.3">
      <c r="A10" s="134"/>
      <c r="B10" s="135"/>
      <c r="C10" s="47" t="s">
        <v>222</v>
      </c>
      <c r="D10" s="37" t="s">
        <v>166</v>
      </c>
      <c r="E10" s="69">
        <f t="shared" ref="E10:N10" si="3">E15+E20+E25+E28</f>
        <v>0</v>
      </c>
      <c r="F10" s="70">
        <f>SUM(G10:N10)</f>
        <v>0</v>
      </c>
      <c r="G10" s="70">
        <f t="shared" si="3"/>
        <v>0</v>
      </c>
      <c r="H10" s="70">
        <f t="shared" si="3"/>
        <v>0</v>
      </c>
      <c r="I10" s="70">
        <f t="shared" si="3"/>
        <v>0</v>
      </c>
      <c r="J10" s="70">
        <f t="shared" si="3"/>
        <v>0</v>
      </c>
      <c r="K10" s="70">
        <f t="shared" si="3"/>
        <v>0</v>
      </c>
      <c r="L10" s="70">
        <f t="shared" si="3"/>
        <v>0</v>
      </c>
      <c r="M10" s="70">
        <f t="shared" si="3"/>
        <v>0</v>
      </c>
      <c r="N10" s="70">
        <f t="shared" si="3"/>
        <v>0</v>
      </c>
      <c r="O10" s="33" t="s">
        <v>166</v>
      </c>
      <c r="P10" s="126"/>
    </row>
    <row r="11" spans="1:16" ht="34.200000000000003" x14ac:dyDescent="0.3">
      <c r="A11" s="134"/>
      <c r="B11" s="135"/>
      <c r="C11" s="47" t="s">
        <v>27</v>
      </c>
      <c r="D11" s="37" t="s">
        <v>166</v>
      </c>
      <c r="E11" s="69">
        <f t="shared" ref="E11" si="4">E16+E21+E26+E29</f>
        <v>0</v>
      </c>
      <c r="F11" s="70">
        <f>SUM(G11:N11)</f>
        <v>0</v>
      </c>
      <c r="G11" s="70">
        <f t="shared" ref="G11:K11" si="5">G16+G21</f>
        <v>0</v>
      </c>
      <c r="H11" s="70">
        <f t="shared" si="5"/>
        <v>0</v>
      </c>
      <c r="I11" s="70">
        <f t="shared" si="5"/>
        <v>0</v>
      </c>
      <c r="J11" s="70">
        <f t="shared" si="5"/>
        <v>0</v>
      </c>
      <c r="K11" s="70">
        <f t="shared" si="5"/>
        <v>0</v>
      </c>
      <c r="L11" s="70">
        <f>L16+L21</f>
        <v>0</v>
      </c>
      <c r="M11" s="70">
        <f t="shared" ref="M11:N11" si="6">M16+M21+M25+M28+M32</f>
        <v>0</v>
      </c>
      <c r="N11" s="70">
        <f t="shared" si="6"/>
        <v>0</v>
      </c>
      <c r="O11" s="33" t="s">
        <v>166</v>
      </c>
      <c r="P11" s="126"/>
    </row>
    <row r="12" spans="1:16" ht="22.8" x14ac:dyDescent="0.3">
      <c r="A12" s="134"/>
      <c r="B12" s="135"/>
      <c r="C12" s="47" t="s">
        <v>223</v>
      </c>
      <c r="D12" s="37" t="s">
        <v>166</v>
      </c>
      <c r="E12" s="69">
        <f t="shared" ref="E12" si="7">E17+E22+E27+E30</f>
        <v>0</v>
      </c>
      <c r="F12" s="70">
        <f>SUM(G12:N12)</f>
        <v>0</v>
      </c>
      <c r="G12" s="70">
        <f t="shared" ref="G12:N12" si="8">G17+G22</f>
        <v>0</v>
      </c>
      <c r="H12" s="70">
        <f t="shared" si="8"/>
        <v>0</v>
      </c>
      <c r="I12" s="70">
        <f t="shared" si="8"/>
        <v>0</v>
      </c>
      <c r="J12" s="70">
        <f t="shared" si="8"/>
        <v>0</v>
      </c>
      <c r="K12" s="70">
        <f t="shared" si="8"/>
        <v>0</v>
      </c>
      <c r="L12" s="70">
        <f t="shared" si="8"/>
        <v>0</v>
      </c>
      <c r="M12" s="70">
        <f t="shared" si="8"/>
        <v>0</v>
      </c>
      <c r="N12" s="70">
        <f t="shared" si="8"/>
        <v>0</v>
      </c>
      <c r="O12" s="33" t="s">
        <v>166</v>
      </c>
      <c r="P12" s="126"/>
    </row>
    <row r="13" spans="1:16" x14ac:dyDescent="0.3">
      <c r="A13" s="128" t="s">
        <v>224</v>
      </c>
      <c r="B13" s="126" t="s">
        <v>253</v>
      </c>
      <c r="C13" s="47" t="s">
        <v>25</v>
      </c>
      <c r="D13" s="37" t="s">
        <v>220</v>
      </c>
      <c r="E13" s="69">
        <f>E14+E15+E16+E17</f>
        <v>1844.1</v>
      </c>
      <c r="F13" s="70">
        <f>F14+F15+F16+F17</f>
        <v>37608.200000000004</v>
      </c>
      <c r="G13" s="70">
        <f t="shared" ref="G13:N13" si="9">G14+G15+G16+G17</f>
        <v>9419</v>
      </c>
      <c r="H13" s="70">
        <f t="shared" si="9"/>
        <v>11619.3</v>
      </c>
      <c r="I13" s="70">
        <f t="shared" si="9"/>
        <v>4878</v>
      </c>
      <c r="J13" s="70">
        <f t="shared" si="9"/>
        <v>7670.6</v>
      </c>
      <c r="K13" s="70">
        <f t="shared" si="9"/>
        <v>2961.3</v>
      </c>
      <c r="L13" s="70">
        <f t="shared" si="9"/>
        <v>1060</v>
      </c>
      <c r="M13" s="70">
        <f t="shared" si="9"/>
        <v>0</v>
      </c>
      <c r="N13" s="70">
        <f t="shared" si="9"/>
        <v>0</v>
      </c>
      <c r="O13" s="33"/>
      <c r="P13" s="126" t="s">
        <v>252</v>
      </c>
    </row>
    <row r="14" spans="1:16" ht="60" x14ac:dyDescent="0.3">
      <c r="A14" s="128"/>
      <c r="B14" s="126"/>
      <c r="C14" s="46" t="s">
        <v>26</v>
      </c>
      <c r="D14" s="33" t="s">
        <v>166</v>
      </c>
      <c r="E14" s="49">
        <v>1844.1</v>
      </c>
      <c r="F14" s="70">
        <f>G14+H14+I14+J14+K14+L14+M14+N14</f>
        <v>37608.200000000004</v>
      </c>
      <c r="G14" s="49">
        <v>9419</v>
      </c>
      <c r="H14" s="49">
        <v>11619.3</v>
      </c>
      <c r="I14" s="49">
        <v>4878</v>
      </c>
      <c r="J14" s="49">
        <v>7670.6</v>
      </c>
      <c r="K14" s="49">
        <v>2961.3</v>
      </c>
      <c r="L14" s="49">
        <v>1060</v>
      </c>
      <c r="M14" s="49">
        <v>0</v>
      </c>
      <c r="N14" s="49">
        <v>0</v>
      </c>
      <c r="O14" s="46" t="s">
        <v>225</v>
      </c>
      <c r="P14" s="126"/>
    </row>
    <row r="15" spans="1:16" ht="24" x14ac:dyDescent="0.3">
      <c r="A15" s="128"/>
      <c r="B15" s="126"/>
      <c r="C15" s="46" t="s">
        <v>222</v>
      </c>
      <c r="D15" s="33" t="s">
        <v>166</v>
      </c>
      <c r="E15" s="49">
        <v>0</v>
      </c>
      <c r="F15" s="70">
        <f t="shared" ref="F15:F17" si="10">G15+H15+I15+J15+K15+L15+M15+N15</f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33" t="s">
        <v>166</v>
      </c>
      <c r="P15" s="126"/>
    </row>
    <row r="16" spans="1:16" ht="24" x14ac:dyDescent="0.3">
      <c r="A16" s="128"/>
      <c r="B16" s="126"/>
      <c r="C16" s="46" t="s">
        <v>27</v>
      </c>
      <c r="D16" s="33" t="s">
        <v>166</v>
      </c>
      <c r="E16" s="49">
        <v>0</v>
      </c>
      <c r="F16" s="70">
        <f t="shared" si="10"/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33" t="s">
        <v>166</v>
      </c>
      <c r="P16" s="126"/>
    </row>
    <row r="17" spans="1:16" ht="24" x14ac:dyDescent="0.3">
      <c r="A17" s="128"/>
      <c r="B17" s="126"/>
      <c r="C17" s="46" t="s">
        <v>223</v>
      </c>
      <c r="D17" s="33" t="s">
        <v>166</v>
      </c>
      <c r="E17" s="49">
        <v>0</v>
      </c>
      <c r="F17" s="70">
        <f t="shared" si="10"/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33" t="s">
        <v>166</v>
      </c>
      <c r="P17" s="126"/>
    </row>
    <row r="18" spans="1:16" ht="19.5" customHeight="1" x14ac:dyDescent="0.3">
      <c r="A18" s="128" t="s">
        <v>226</v>
      </c>
      <c r="B18" s="126" t="s">
        <v>244</v>
      </c>
      <c r="C18" s="47" t="s">
        <v>25</v>
      </c>
      <c r="D18" s="37" t="s">
        <v>220</v>
      </c>
      <c r="E18" s="69">
        <f>E19+E20+E21+E22</f>
        <v>0</v>
      </c>
      <c r="F18" s="70">
        <f>F19+F20+F21+F22</f>
        <v>6090.2</v>
      </c>
      <c r="G18" s="70">
        <f t="shared" ref="G18:N18" si="11">G19+G20+G21+G22</f>
        <v>0</v>
      </c>
      <c r="H18" s="70">
        <f t="shared" si="11"/>
        <v>2415</v>
      </c>
      <c r="I18" s="70">
        <f t="shared" si="11"/>
        <v>3675.2</v>
      </c>
      <c r="J18" s="70">
        <f t="shared" si="11"/>
        <v>0</v>
      </c>
      <c r="K18" s="70">
        <f t="shared" si="11"/>
        <v>0</v>
      </c>
      <c r="L18" s="70">
        <f t="shared" si="11"/>
        <v>0</v>
      </c>
      <c r="M18" s="70">
        <f t="shared" si="11"/>
        <v>0</v>
      </c>
      <c r="N18" s="70">
        <f t="shared" si="11"/>
        <v>0</v>
      </c>
      <c r="O18" s="33"/>
      <c r="P18" s="126" t="s">
        <v>243</v>
      </c>
    </row>
    <row r="19" spans="1:16" ht="60" x14ac:dyDescent="0.3">
      <c r="A19" s="128"/>
      <c r="B19" s="126"/>
      <c r="C19" s="46" t="s">
        <v>26</v>
      </c>
      <c r="D19" s="33" t="s">
        <v>166</v>
      </c>
      <c r="E19" s="49">
        <v>0</v>
      </c>
      <c r="F19" s="70">
        <f>G19+H19+I19+J19+K19+L19+M19+N19</f>
        <v>6090.2</v>
      </c>
      <c r="G19" s="49">
        <v>0</v>
      </c>
      <c r="H19" s="49">
        <v>2415</v>
      </c>
      <c r="I19" s="49">
        <v>3675.2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6" t="s">
        <v>245</v>
      </c>
      <c r="P19" s="126"/>
    </row>
    <row r="20" spans="1:16" ht="27.75" customHeight="1" x14ac:dyDescent="0.3">
      <c r="A20" s="128"/>
      <c r="B20" s="126"/>
      <c r="C20" s="46" t="s">
        <v>222</v>
      </c>
      <c r="D20" s="33" t="s">
        <v>166</v>
      </c>
      <c r="E20" s="49">
        <v>0</v>
      </c>
      <c r="F20" s="70">
        <f t="shared" ref="F20:F22" si="12">G20+H20+I20+J20+K20+L20+M20+N20</f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33" t="s">
        <v>166</v>
      </c>
      <c r="P20" s="126"/>
    </row>
    <row r="21" spans="1:16" ht="29.25" customHeight="1" x14ac:dyDescent="0.3">
      <c r="A21" s="128"/>
      <c r="B21" s="126"/>
      <c r="C21" s="46" t="s">
        <v>27</v>
      </c>
      <c r="D21" s="33" t="s">
        <v>166</v>
      </c>
      <c r="E21" s="49">
        <v>0</v>
      </c>
      <c r="F21" s="70">
        <f t="shared" si="12"/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33" t="s">
        <v>166</v>
      </c>
      <c r="P21" s="126"/>
    </row>
    <row r="22" spans="1:16" ht="24" x14ac:dyDescent="0.3">
      <c r="A22" s="128"/>
      <c r="B22" s="126"/>
      <c r="C22" s="46" t="s">
        <v>223</v>
      </c>
      <c r="D22" s="33" t="s">
        <v>166</v>
      </c>
      <c r="E22" s="49">
        <v>0</v>
      </c>
      <c r="F22" s="70">
        <f t="shared" si="12"/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33" t="s">
        <v>166</v>
      </c>
      <c r="P22" s="126"/>
    </row>
    <row r="23" spans="1:16" ht="29.25" customHeight="1" x14ac:dyDescent="0.3">
      <c r="A23" s="128" t="s">
        <v>227</v>
      </c>
      <c r="B23" s="126" t="s">
        <v>255</v>
      </c>
      <c r="C23" s="47" t="s">
        <v>25</v>
      </c>
      <c r="D23" s="37" t="s">
        <v>247</v>
      </c>
      <c r="E23" s="69">
        <f>E24+E25</f>
        <v>0</v>
      </c>
      <c r="F23" s="70">
        <f>F24+F25</f>
        <v>16404</v>
      </c>
      <c r="G23" s="70">
        <f t="shared" ref="G23:N23" si="13">G24+G25</f>
        <v>0</v>
      </c>
      <c r="H23" s="70">
        <f t="shared" si="13"/>
        <v>0</v>
      </c>
      <c r="I23" s="70">
        <f t="shared" si="13"/>
        <v>3298.8</v>
      </c>
      <c r="J23" s="70">
        <f t="shared" si="13"/>
        <v>7529</v>
      </c>
      <c r="K23" s="70">
        <f t="shared" si="13"/>
        <v>2752.7</v>
      </c>
      <c r="L23" s="70">
        <f t="shared" si="13"/>
        <v>2823.5</v>
      </c>
      <c r="M23" s="70">
        <f t="shared" si="13"/>
        <v>0</v>
      </c>
      <c r="N23" s="70">
        <f t="shared" si="13"/>
        <v>0</v>
      </c>
      <c r="O23" s="33"/>
      <c r="P23" s="45"/>
    </row>
    <row r="24" spans="1:16" ht="48.75" customHeight="1" x14ac:dyDescent="0.3">
      <c r="A24" s="128"/>
      <c r="B24" s="126"/>
      <c r="C24" s="46" t="s">
        <v>26</v>
      </c>
      <c r="D24" s="33" t="s">
        <v>166</v>
      </c>
      <c r="E24" s="49">
        <v>0</v>
      </c>
      <c r="F24" s="70">
        <f>G24+H24+I24+J24+K24+L24+M24+N24</f>
        <v>16404</v>
      </c>
      <c r="G24" s="49">
        <v>0</v>
      </c>
      <c r="H24" s="49">
        <v>0</v>
      </c>
      <c r="I24" s="49">
        <v>3298.8</v>
      </c>
      <c r="J24" s="49">
        <v>7529</v>
      </c>
      <c r="K24" s="49">
        <v>2752.7</v>
      </c>
      <c r="L24" s="49">
        <v>2823.5</v>
      </c>
      <c r="M24" s="49">
        <v>0</v>
      </c>
      <c r="N24" s="49">
        <v>0</v>
      </c>
      <c r="O24" s="33" t="s">
        <v>246</v>
      </c>
      <c r="P24" s="45"/>
    </row>
    <row r="25" spans="1:16" ht="36.75" customHeight="1" x14ac:dyDescent="0.3">
      <c r="A25" s="128"/>
      <c r="B25" s="126"/>
      <c r="C25" s="46" t="s">
        <v>248</v>
      </c>
      <c r="D25" s="33" t="s">
        <v>166</v>
      </c>
      <c r="E25" s="49">
        <v>0</v>
      </c>
      <c r="F25" s="70">
        <f>G25+H25+I25+J25+K25+L25+M25+N25</f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33" t="s">
        <v>166</v>
      </c>
      <c r="P25" s="45"/>
    </row>
    <row r="26" spans="1:16" ht="33" customHeight="1" x14ac:dyDescent="0.3">
      <c r="A26" s="128" t="s">
        <v>229</v>
      </c>
      <c r="B26" s="126" t="s">
        <v>256</v>
      </c>
      <c r="C26" s="47" t="s">
        <v>25</v>
      </c>
      <c r="D26" s="37">
        <v>2018</v>
      </c>
      <c r="E26" s="69">
        <f>E27+E28</f>
        <v>0</v>
      </c>
      <c r="F26" s="70">
        <f>F27+F28</f>
        <v>6818.4</v>
      </c>
      <c r="G26" s="70">
        <f t="shared" ref="G26:N26" si="14">G27+G28</f>
        <v>0</v>
      </c>
      <c r="H26" s="70">
        <f t="shared" si="14"/>
        <v>0</v>
      </c>
      <c r="I26" s="70">
        <f t="shared" si="14"/>
        <v>3318.4</v>
      </c>
      <c r="J26" s="70">
        <f t="shared" si="14"/>
        <v>0</v>
      </c>
      <c r="K26" s="70">
        <f t="shared" si="14"/>
        <v>0</v>
      </c>
      <c r="L26" s="70">
        <f t="shared" si="14"/>
        <v>3500</v>
      </c>
      <c r="M26" s="70">
        <f t="shared" si="14"/>
        <v>0</v>
      </c>
      <c r="N26" s="70">
        <f t="shared" si="14"/>
        <v>0</v>
      </c>
      <c r="O26" s="33"/>
      <c r="P26" s="45"/>
    </row>
    <row r="27" spans="1:16" ht="45.75" customHeight="1" x14ac:dyDescent="0.3">
      <c r="A27" s="128"/>
      <c r="B27" s="126"/>
      <c r="C27" s="46" t="s">
        <v>26</v>
      </c>
      <c r="D27" s="33"/>
      <c r="E27" s="49"/>
      <c r="F27" s="70">
        <f>G27+H27+I27+J27+K27+L27+M27+N27</f>
        <v>6818.4</v>
      </c>
      <c r="G27" s="49">
        <v>0</v>
      </c>
      <c r="H27" s="49">
        <v>0</v>
      </c>
      <c r="I27" s="49">
        <v>3318.4</v>
      </c>
      <c r="J27" s="49">
        <v>0</v>
      </c>
      <c r="K27" s="49">
        <v>0</v>
      </c>
      <c r="L27" s="49">
        <v>3500</v>
      </c>
      <c r="M27" s="49">
        <v>0</v>
      </c>
      <c r="N27" s="49">
        <v>0</v>
      </c>
      <c r="O27" s="33"/>
      <c r="P27" s="45"/>
    </row>
    <row r="28" spans="1:16" ht="31.5" customHeight="1" x14ac:dyDescent="0.3">
      <c r="A28" s="128"/>
      <c r="B28" s="126"/>
      <c r="C28" s="46" t="s">
        <v>248</v>
      </c>
      <c r="D28" s="33"/>
      <c r="E28" s="49"/>
      <c r="F28" s="70">
        <f>G28+H28+I28+J28+K28+L28+M28+N28</f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33"/>
      <c r="P28" s="45"/>
    </row>
    <row r="29" spans="1:16" ht="58.5" customHeight="1" x14ac:dyDescent="0.3">
      <c r="A29" s="134">
        <v>2</v>
      </c>
      <c r="B29" s="133" t="s">
        <v>112</v>
      </c>
      <c r="C29" s="47" t="s">
        <v>249</v>
      </c>
      <c r="D29" s="37" t="s">
        <v>23</v>
      </c>
      <c r="E29" s="69">
        <f>E30+E31+E32+E33</f>
        <v>0</v>
      </c>
      <c r="F29" s="70">
        <f t="shared" ref="F29:N29" si="15">F30+F31+F32+F33</f>
        <v>1839.8</v>
      </c>
      <c r="G29" s="70">
        <f t="shared" si="15"/>
        <v>0</v>
      </c>
      <c r="H29" s="70">
        <f t="shared" si="15"/>
        <v>0</v>
      </c>
      <c r="I29" s="70">
        <f t="shared" si="15"/>
        <v>0</v>
      </c>
      <c r="J29" s="70">
        <f t="shared" si="15"/>
        <v>0</v>
      </c>
      <c r="K29" s="70">
        <f t="shared" si="15"/>
        <v>0</v>
      </c>
      <c r="L29" s="70">
        <f t="shared" si="15"/>
        <v>1839.8</v>
      </c>
      <c r="M29" s="70">
        <f t="shared" si="15"/>
        <v>0</v>
      </c>
      <c r="N29" s="70">
        <f t="shared" si="15"/>
        <v>0</v>
      </c>
      <c r="O29" s="46" t="s">
        <v>250</v>
      </c>
      <c r="P29" s="132" t="s">
        <v>251</v>
      </c>
    </row>
    <row r="30" spans="1:16" ht="36.75" customHeight="1" x14ac:dyDescent="0.3">
      <c r="A30" s="134"/>
      <c r="B30" s="133"/>
      <c r="C30" s="47" t="s">
        <v>26</v>
      </c>
      <c r="D30" s="37" t="s">
        <v>166</v>
      </c>
      <c r="E30" s="69">
        <v>0</v>
      </c>
      <c r="F30" s="70">
        <f>G30+H30+I30+J30+K30+L30+M30+N30</f>
        <v>92.1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92.1</v>
      </c>
      <c r="M30" s="69">
        <v>0</v>
      </c>
      <c r="N30" s="69">
        <v>0</v>
      </c>
      <c r="O30" s="33"/>
      <c r="P30" s="132"/>
    </row>
    <row r="31" spans="1:16" ht="29.25" customHeight="1" x14ac:dyDescent="0.3">
      <c r="A31" s="134"/>
      <c r="B31" s="133"/>
      <c r="C31" s="47" t="s">
        <v>222</v>
      </c>
      <c r="D31" s="37" t="s">
        <v>166</v>
      </c>
      <c r="E31" s="69">
        <v>0</v>
      </c>
      <c r="F31" s="70">
        <f t="shared" ref="F31:F33" si="16">G31+H31+I31+J31+K31+L31+M31+N31</f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33" t="s">
        <v>166</v>
      </c>
      <c r="P31" s="132"/>
    </row>
    <row r="32" spans="1:16" ht="40.5" customHeight="1" x14ac:dyDescent="0.3">
      <c r="A32" s="134"/>
      <c r="B32" s="133"/>
      <c r="C32" s="47" t="s">
        <v>27</v>
      </c>
      <c r="D32" s="37" t="s">
        <v>166</v>
      </c>
      <c r="E32" s="69">
        <v>0</v>
      </c>
      <c r="F32" s="70">
        <f t="shared" si="16"/>
        <v>1747.7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1747.7</v>
      </c>
      <c r="M32" s="69">
        <v>0</v>
      </c>
      <c r="N32" s="69">
        <v>0</v>
      </c>
      <c r="O32" s="33" t="s">
        <v>166</v>
      </c>
      <c r="P32" s="132"/>
    </row>
    <row r="33" spans="1:16" ht="27" customHeight="1" x14ac:dyDescent="0.3">
      <c r="A33" s="134"/>
      <c r="B33" s="133"/>
      <c r="C33" s="47" t="s">
        <v>223</v>
      </c>
      <c r="D33" s="37" t="s">
        <v>166</v>
      </c>
      <c r="E33" s="69">
        <v>0</v>
      </c>
      <c r="F33" s="70">
        <f t="shared" si="16"/>
        <v>0</v>
      </c>
      <c r="G33" s="69">
        <v>0</v>
      </c>
      <c r="H33" s="69">
        <v>0</v>
      </c>
      <c r="I33" s="69">
        <v>0</v>
      </c>
      <c r="J33" s="69">
        <v>0</v>
      </c>
      <c r="K33" s="69">
        <v>0</v>
      </c>
      <c r="L33" s="69">
        <v>0</v>
      </c>
      <c r="M33" s="69">
        <v>0</v>
      </c>
      <c r="N33" s="69">
        <v>0</v>
      </c>
      <c r="O33" s="33" t="s">
        <v>166</v>
      </c>
      <c r="P33" s="132"/>
    </row>
    <row r="40" spans="1:16" x14ac:dyDescent="0.3">
      <c r="G40" s="42"/>
    </row>
  </sheetData>
  <mergeCells count="29">
    <mergeCell ref="O1:P1"/>
    <mergeCell ref="A2:P2"/>
    <mergeCell ref="A3:P3"/>
    <mergeCell ref="A4:P4"/>
    <mergeCell ref="A23:A25"/>
    <mergeCell ref="P8:P12"/>
    <mergeCell ref="P13:P17"/>
    <mergeCell ref="P18:P22"/>
    <mergeCell ref="B23:B25"/>
    <mergeCell ref="A18:A22"/>
    <mergeCell ref="B18:B22"/>
    <mergeCell ref="B13:B17"/>
    <mergeCell ref="A13:A17"/>
    <mergeCell ref="A8:A12"/>
    <mergeCell ref="B8:B12"/>
    <mergeCell ref="G5:N5"/>
    <mergeCell ref="P29:P33"/>
    <mergeCell ref="B29:B33"/>
    <mergeCell ref="A26:A28"/>
    <mergeCell ref="A29:A33"/>
    <mergeCell ref="B26:B28"/>
    <mergeCell ref="O5:O6"/>
    <mergeCell ref="P5:P6"/>
    <mergeCell ref="A5:A6"/>
    <mergeCell ref="B5:B6"/>
    <mergeCell ref="C5:C6"/>
    <mergeCell ref="D5:D6"/>
    <mergeCell ref="E5:E6"/>
    <mergeCell ref="F5:F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0" orientation="landscape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90" zoomScaleNormal="90" workbookViewId="0">
      <selection activeCell="L19" sqref="L19"/>
    </sheetView>
  </sheetViews>
  <sheetFormatPr defaultRowHeight="14.4" x14ac:dyDescent="0.3"/>
  <cols>
    <col min="1" max="1" width="4.44140625" customWidth="1"/>
    <col min="2" max="2" width="16.6640625" customWidth="1"/>
    <col min="3" max="3" width="17.44140625" customWidth="1"/>
    <col min="4" max="4" width="10.6640625" customWidth="1"/>
    <col min="5" max="5" width="11.6640625" customWidth="1"/>
    <col min="15" max="15" width="12" customWidth="1"/>
    <col min="16" max="16" width="18" customWidth="1"/>
  </cols>
  <sheetData>
    <row r="1" spans="1:16" ht="60" customHeight="1" x14ac:dyDescent="0.3">
      <c r="M1" s="31"/>
      <c r="N1" s="31"/>
      <c r="O1" s="98" t="s">
        <v>262</v>
      </c>
      <c r="P1" s="98"/>
    </row>
    <row r="2" spans="1:16" ht="17.399999999999999" x14ac:dyDescent="0.3">
      <c r="A2" s="99" t="s">
        <v>240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54" customHeight="1" x14ac:dyDescent="0.3">
      <c r="A3" s="106" t="s">
        <v>263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20.399999999999999" x14ac:dyDescent="0.3">
      <c r="A4" s="101" t="s">
        <v>123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90.75" customHeight="1" x14ac:dyDescent="0.3">
      <c r="A5" s="128" t="s">
        <v>124</v>
      </c>
      <c r="B5" s="128" t="s">
        <v>213</v>
      </c>
      <c r="C5" s="128" t="s">
        <v>214</v>
      </c>
      <c r="D5" s="128" t="s">
        <v>215</v>
      </c>
      <c r="E5" s="128" t="s">
        <v>239</v>
      </c>
      <c r="F5" s="128" t="s">
        <v>241</v>
      </c>
      <c r="G5" s="128" t="s">
        <v>216</v>
      </c>
      <c r="H5" s="128"/>
      <c r="I5" s="128"/>
      <c r="J5" s="128"/>
      <c r="K5" s="128"/>
      <c r="L5" s="128"/>
      <c r="M5" s="128"/>
      <c r="N5" s="128"/>
      <c r="O5" s="128" t="s">
        <v>217</v>
      </c>
      <c r="P5" s="128" t="s">
        <v>218</v>
      </c>
    </row>
    <row r="6" spans="1:16" ht="32.25" customHeight="1" x14ac:dyDescent="0.3">
      <c r="A6" s="128"/>
      <c r="B6" s="128"/>
      <c r="C6" s="128"/>
      <c r="D6" s="128"/>
      <c r="E6" s="128"/>
      <c r="F6" s="128"/>
      <c r="G6" s="33" t="s">
        <v>18</v>
      </c>
      <c r="H6" s="33" t="s">
        <v>19</v>
      </c>
      <c r="I6" s="33" t="s">
        <v>20</v>
      </c>
      <c r="J6" s="33" t="s">
        <v>21</v>
      </c>
      <c r="K6" s="33" t="s">
        <v>22</v>
      </c>
      <c r="L6" s="33" t="s">
        <v>23</v>
      </c>
      <c r="M6" s="33" t="s">
        <v>24</v>
      </c>
      <c r="N6" s="33" t="s">
        <v>29</v>
      </c>
      <c r="O6" s="128"/>
      <c r="P6" s="128"/>
    </row>
    <row r="7" spans="1:16" x14ac:dyDescent="0.3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</row>
    <row r="8" spans="1:16" ht="25.5" customHeight="1" x14ac:dyDescent="0.3">
      <c r="A8" s="128">
        <v>1</v>
      </c>
      <c r="B8" s="137" t="s">
        <v>257</v>
      </c>
      <c r="C8" s="46" t="s">
        <v>25</v>
      </c>
      <c r="D8" s="37" t="s">
        <v>220</v>
      </c>
      <c r="E8" s="43" t="s">
        <v>258</v>
      </c>
      <c r="F8" s="40">
        <f>F9+F10+F11+F12</f>
        <v>27430.400000000001</v>
      </c>
      <c r="G8" s="40">
        <f>G9+G10+G11+G12</f>
        <v>5650</v>
      </c>
      <c r="H8" s="40">
        <f t="shared" ref="H8:N8" si="0">H9+H10+H11+H12</f>
        <v>4390.2</v>
      </c>
      <c r="I8" s="40">
        <f t="shared" si="0"/>
        <v>3190.2</v>
      </c>
      <c r="J8" s="40">
        <f t="shared" si="0"/>
        <v>3190.2</v>
      </c>
      <c r="K8" s="40">
        <f t="shared" si="0"/>
        <v>3190.2</v>
      </c>
      <c r="L8" s="40">
        <f t="shared" si="0"/>
        <v>2441.1</v>
      </c>
      <c r="M8" s="40">
        <f t="shared" si="0"/>
        <v>2495.1</v>
      </c>
      <c r="N8" s="40">
        <f t="shared" si="0"/>
        <v>2883.4</v>
      </c>
      <c r="O8" s="46"/>
      <c r="P8" s="126" t="s">
        <v>149</v>
      </c>
    </row>
    <row r="9" spans="1:16" ht="51" customHeight="1" x14ac:dyDescent="0.3">
      <c r="A9" s="128"/>
      <c r="B9" s="137"/>
      <c r="C9" s="46" t="s">
        <v>26</v>
      </c>
      <c r="D9" s="33" t="s">
        <v>166</v>
      </c>
      <c r="E9" s="44" t="s">
        <v>258</v>
      </c>
      <c r="F9" s="40">
        <f>G9+H9+I9+J9+K9+L9+M9+N9</f>
        <v>27430.400000000001</v>
      </c>
      <c r="G9" s="41">
        <f>G14+G19</f>
        <v>5650</v>
      </c>
      <c r="H9" s="41">
        <f t="shared" ref="H9:N9" si="1">H14+H19</f>
        <v>4390.2</v>
      </c>
      <c r="I9" s="41">
        <f t="shared" si="1"/>
        <v>3190.2</v>
      </c>
      <c r="J9" s="41">
        <f t="shared" si="1"/>
        <v>3190.2</v>
      </c>
      <c r="K9" s="41">
        <f t="shared" si="1"/>
        <v>3190.2</v>
      </c>
      <c r="L9" s="41">
        <f t="shared" si="1"/>
        <v>2441.1</v>
      </c>
      <c r="M9" s="41">
        <f t="shared" si="1"/>
        <v>2495.1</v>
      </c>
      <c r="N9" s="41">
        <f t="shared" si="1"/>
        <v>2883.4</v>
      </c>
      <c r="O9" s="46" t="s">
        <v>259</v>
      </c>
      <c r="P9" s="126"/>
    </row>
    <row r="10" spans="1:16" ht="42.75" customHeight="1" x14ac:dyDescent="0.3">
      <c r="A10" s="128"/>
      <c r="B10" s="137"/>
      <c r="C10" s="46" t="s">
        <v>222</v>
      </c>
      <c r="D10" s="33" t="s">
        <v>166</v>
      </c>
      <c r="E10" s="44">
        <v>0</v>
      </c>
      <c r="F10" s="40">
        <f t="shared" ref="F10:F12" si="2">G10+H10+I10+J10+K10+L10+M10+N10</f>
        <v>0</v>
      </c>
      <c r="G10" s="41">
        <f t="shared" ref="G10:N10" si="3">G15+G20</f>
        <v>0</v>
      </c>
      <c r="H10" s="41">
        <f t="shared" si="3"/>
        <v>0</v>
      </c>
      <c r="I10" s="41">
        <f t="shared" si="3"/>
        <v>0</v>
      </c>
      <c r="J10" s="41">
        <f t="shared" si="3"/>
        <v>0</v>
      </c>
      <c r="K10" s="41">
        <f t="shared" si="3"/>
        <v>0</v>
      </c>
      <c r="L10" s="41">
        <f t="shared" si="3"/>
        <v>0</v>
      </c>
      <c r="M10" s="41">
        <f t="shared" si="3"/>
        <v>0</v>
      </c>
      <c r="N10" s="41">
        <f t="shared" si="3"/>
        <v>0</v>
      </c>
      <c r="O10" s="33" t="s">
        <v>166</v>
      </c>
      <c r="P10" s="126"/>
    </row>
    <row r="11" spans="1:16" ht="44.25" customHeight="1" x14ac:dyDescent="0.3">
      <c r="A11" s="128"/>
      <c r="B11" s="137"/>
      <c r="C11" s="46" t="s">
        <v>27</v>
      </c>
      <c r="D11" s="33" t="s">
        <v>166</v>
      </c>
      <c r="E11" s="44">
        <v>0</v>
      </c>
      <c r="F11" s="40">
        <f t="shared" si="2"/>
        <v>0</v>
      </c>
      <c r="G11" s="41">
        <f t="shared" ref="G11:N11" si="4">G16+G21</f>
        <v>0</v>
      </c>
      <c r="H11" s="41">
        <f t="shared" si="4"/>
        <v>0</v>
      </c>
      <c r="I11" s="41">
        <f t="shared" si="4"/>
        <v>0</v>
      </c>
      <c r="J11" s="41">
        <f t="shared" si="4"/>
        <v>0</v>
      </c>
      <c r="K11" s="41">
        <f t="shared" si="4"/>
        <v>0</v>
      </c>
      <c r="L11" s="41">
        <f t="shared" si="4"/>
        <v>0</v>
      </c>
      <c r="M11" s="41">
        <f t="shared" si="4"/>
        <v>0</v>
      </c>
      <c r="N11" s="41">
        <f t="shared" si="4"/>
        <v>0</v>
      </c>
      <c r="O11" s="33" t="s">
        <v>166</v>
      </c>
      <c r="P11" s="126"/>
    </row>
    <row r="12" spans="1:16" ht="32.25" customHeight="1" x14ac:dyDescent="0.3">
      <c r="A12" s="128"/>
      <c r="B12" s="137"/>
      <c r="C12" s="46" t="s">
        <v>223</v>
      </c>
      <c r="D12" s="33" t="s">
        <v>166</v>
      </c>
      <c r="E12" s="44">
        <v>0</v>
      </c>
      <c r="F12" s="40">
        <f t="shared" si="2"/>
        <v>0</v>
      </c>
      <c r="G12" s="41">
        <f t="shared" ref="G12:N12" si="5">G17+G22</f>
        <v>0</v>
      </c>
      <c r="H12" s="41">
        <f t="shared" si="5"/>
        <v>0</v>
      </c>
      <c r="I12" s="41">
        <f t="shared" si="5"/>
        <v>0</v>
      </c>
      <c r="J12" s="41">
        <f t="shared" si="5"/>
        <v>0</v>
      </c>
      <c r="K12" s="41">
        <f t="shared" si="5"/>
        <v>0</v>
      </c>
      <c r="L12" s="41">
        <f t="shared" si="5"/>
        <v>0</v>
      </c>
      <c r="M12" s="41">
        <f t="shared" si="5"/>
        <v>0</v>
      </c>
      <c r="N12" s="41">
        <f t="shared" si="5"/>
        <v>0</v>
      </c>
      <c r="O12" s="33" t="s">
        <v>166</v>
      </c>
      <c r="P12" s="126"/>
    </row>
    <row r="13" spans="1:16" ht="32.25" customHeight="1" x14ac:dyDescent="0.3">
      <c r="A13" s="128" t="s">
        <v>224</v>
      </c>
      <c r="B13" s="137" t="s">
        <v>188</v>
      </c>
      <c r="C13" s="46" t="s">
        <v>25</v>
      </c>
      <c r="D13" s="33" t="s">
        <v>220</v>
      </c>
      <c r="E13" s="40">
        <f t="shared" ref="E13:F13" si="6">E14+E15+E16+E17</f>
        <v>8650</v>
      </c>
      <c r="F13" s="40">
        <f t="shared" si="6"/>
        <v>7479.2</v>
      </c>
      <c r="G13" s="40">
        <f>G14+G15+G16+G17</f>
        <v>5650</v>
      </c>
      <c r="H13" s="40">
        <f t="shared" ref="H13:N13" si="7">H14+H15+H16+H17</f>
        <v>1829.2</v>
      </c>
      <c r="I13" s="40">
        <f t="shared" si="7"/>
        <v>0</v>
      </c>
      <c r="J13" s="40">
        <f t="shared" si="7"/>
        <v>0</v>
      </c>
      <c r="K13" s="40">
        <f t="shared" si="7"/>
        <v>0</v>
      </c>
      <c r="L13" s="40">
        <f t="shared" si="7"/>
        <v>0</v>
      </c>
      <c r="M13" s="40">
        <f t="shared" si="7"/>
        <v>0</v>
      </c>
      <c r="N13" s="40">
        <f t="shared" si="7"/>
        <v>0</v>
      </c>
      <c r="O13" s="33"/>
      <c r="P13" s="126" t="s">
        <v>260</v>
      </c>
    </row>
    <row r="14" spans="1:16" ht="47.25" customHeight="1" x14ac:dyDescent="0.3">
      <c r="A14" s="128"/>
      <c r="B14" s="137"/>
      <c r="C14" s="46" t="s">
        <v>26</v>
      </c>
      <c r="D14" s="33" t="s">
        <v>166</v>
      </c>
      <c r="E14" s="44">
        <v>8650</v>
      </c>
      <c r="F14" s="40">
        <f>G14+H14+I14+J14+K14+L14+M14+N14</f>
        <v>7479.2</v>
      </c>
      <c r="G14" s="44">
        <v>5650</v>
      </c>
      <c r="H14" s="44">
        <v>1829.2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6" t="s">
        <v>259</v>
      </c>
      <c r="P14" s="126"/>
    </row>
    <row r="15" spans="1:16" ht="42.75" customHeight="1" x14ac:dyDescent="0.3">
      <c r="A15" s="128"/>
      <c r="B15" s="137"/>
      <c r="C15" s="46" t="s">
        <v>222</v>
      </c>
      <c r="D15" s="33" t="s">
        <v>166</v>
      </c>
      <c r="E15" s="44">
        <v>0</v>
      </c>
      <c r="F15" s="40">
        <f t="shared" ref="F15:F17" si="8">G15+H15+I15+J15+K15+L15+M15+N15</f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33" t="s">
        <v>166</v>
      </c>
      <c r="P15" s="126"/>
    </row>
    <row r="16" spans="1:16" ht="42" customHeight="1" x14ac:dyDescent="0.3">
      <c r="A16" s="128"/>
      <c r="B16" s="137"/>
      <c r="C16" s="46" t="s">
        <v>27</v>
      </c>
      <c r="D16" s="33" t="s">
        <v>166</v>
      </c>
      <c r="E16" s="44">
        <v>0</v>
      </c>
      <c r="F16" s="40">
        <f t="shared" si="8"/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33" t="s">
        <v>166</v>
      </c>
      <c r="P16" s="126"/>
    </row>
    <row r="17" spans="1:16" ht="41.25" customHeight="1" x14ac:dyDescent="0.3">
      <c r="A17" s="128"/>
      <c r="B17" s="137"/>
      <c r="C17" s="46" t="s">
        <v>223</v>
      </c>
      <c r="D17" s="33" t="s">
        <v>166</v>
      </c>
      <c r="E17" s="44">
        <v>0</v>
      </c>
      <c r="F17" s="40">
        <f t="shared" si="8"/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33" t="s">
        <v>166</v>
      </c>
      <c r="P17" s="126"/>
    </row>
    <row r="18" spans="1:16" ht="37.5" customHeight="1" x14ac:dyDescent="0.3">
      <c r="A18" s="128" t="s">
        <v>226</v>
      </c>
      <c r="B18" s="137" t="s">
        <v>261</v>
      </c>
      <c r="C18" s="47" t="s">
        <v>25</v>
      </c>
      <c r="D18" s="37" t="s">
        <v>220</v>
      </c>
      <c r="E18" s="40">
        <f>E19+E20+E21+E22</f>
        <v>8650</v>
      </c>
      <c r="F18" s="40">
        <f>F19+F20+F21+F22</f>
        <v>19951.2</v>
      </c>
      <c r="G18" s="40">
        <f>G19+G20+G21+G22</f>
        <v>0</v>
      </c>
      <c r="H18" s="40">
        <f t="shared" ref="H18:N18" si="9">H19+H20+H21+H22</f>
        <v>2561</v>
      </c>
      <c r="I18" s="40">
        <f t="shared" si="9"/>
        <v>3190.2</v>
      </c>
      <c r="J18" s="40">
        <f t="shared" si="9"/>
        <v>3190.2</v>
      </c>
      <c r="K18" s="40">
        <f t="shared" si="9"/>
        <v>3190.2</v>
      </c>
      <c r="L18" s="40">
        <f t="shared" si="9"/>
        <v>2441.1</v>
      </c>
      <c r="M18" s="40">
        <f t="shared" si="9"/>
        <v>2495.1</v>
      </c>
      <c r="N18" s="40">
        <f t="shared" si="9"/>
        <v>2883.4</v>
      </c>
      <c r="O18" s="46"/>
      <c r="P18" s="136"/>
    </row>
    <row r="19" spans="1:16" ht="45.75" customHeight="1" x14ac:dyDescent="0.3">
      <c r="A19" s="128"/>
      <c r="B19" s="137"/>
      <c r="C19" s="46" t="s">
        <v>26</v>
      </c>
      <c r="D19" s="33" t="s">
        <v>166</v>
      </c>
      <c r="E19" s="41">
        <v>8650</v>
      </c>
      <c r="F19" s="40">
        <f>G19+H19+I19+J19+K19+L19+M19+N19</f>
        <v>19951.2</v>
      </c>
      <c r="G19" s="44">
        <v>0</v>
      </c>
      <c r="H19" s="44">
        <v>2561</v>
      </c>
      <c r="I19" s="44">
        <v>3190.2</v>
      </c>
      <c r="J19" s="44">
        <v>3190.2</v>
      </c>
      <c r="K19" s="44">
        <v>3190.2</v>
      </c>
      <c r="L19" s="44">
        <v>2441.1</v>
      </c>
      <c r="M19" s="44">
        <v>2495.1</v>
      </c>
      <c r="N19" s="44">
        <v>2883.4</v>
      </c>
      <c r="O19" s="46" t="s">
        <v>259</v>
      </c>
      <c r="P19" s="136"/>
    </row>
    <row r="20" spans="1:16" ht="42.75" customHeight="1" x14ac:dyDescent="0.3">
      <c r="A20" s="128"/>
      <c r="B20" s="137"/>
      <c r="C20" s="46" t="s">
        <v>222</v>
      </c>
      <c r="D20" s="33" t="s">
        <v>166</v>
      </c>
      <c r="E20" s="41">
        <v>0</v>
      </c>
      <c r="F20" s="40">
        <f t="shared" ref="F20:F21" si="10">G20+H20+I20+J20+K20+L20+M20+N20</f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33" t="s">
        <v>166</v>
      </c>
      <c r="P20" s="136"/>
    </row>
    <row r="21" spans="1:16" ht="40.5" customHeight="1" x14ac:dyDescent="0.3">
      <c r="A21" s="128"/>
      <c r="B21" s="137"/>
      <c r="C21" s="46" t="s">
        <v>27</v>
      </c>
      <c r="D21" s="33" t="s">
        <v>166</v>
      </c>
      <c r="E21" s="41">
        <v>0</v>
      </c>
      <c r="F21" s="40">
        <f t="shared" si="10"/>
        <v>0</v>
      </c>
      <c r="G21" s="44">
        <v>0</v>
      </c>
      <c r="H21" s="44">
        <v>0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33" t="s">
        <v>166</v>
      </c>
      <c r="P21" s="136"/>
    </row>
    <row r="22" spans="1:16" ht="30" customHeight="1" x14ac:dyDescent="0.3">
      <c r="A22" s="128"/>
      <c r="B22" s="137"/>
      <c r="C22" s="46" t="s">
        <v>223</v>
      </c>
      <c r="D22" s="33" t="s">
        <v>166</v>
      </c>
      <c r="E22" s="41">
        <v>0</v>
      </c>
      <c r="F22" s="40">
        <f>G22+H22+I22+J22+K22+L22+M22+N22</f>
        <v>0</v>
      </c>
      <c r="G22" s="44">
        <v>0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33" t="s">
        <v>166</v>
      </c>
      <c r="P22" s="136"/>
    </row>
  </sheetData>
  <mergeCells count="22">
    <mergeCell ref="P5:P6"/>
    <mergeCell ref="P18:P22"/>
    <mergeCell ref="O1:P1"/>
    <mergeCell ref="A2:P2"/>
    <mergeCell ref="A3:P3"/>
    <mergeCell ref="A4:P4"/>
    <mergeCell ref="O5:O6"/>
    <mergeCell ref="A18:A22"/>
    <mergeCell ref="B18:B22"/>
    <mergeCell ref="P13:P17"/>
    <mergeCell ref="A13:A17"/>
    <mergeCell ref="B13:B17"/>
    <mergeCell ref="P8:P12"/>
    <mergeCell ref="G5:N5"/>
    <mergeCell ref="A8:A12"/>
    <mergeCell ref="B8:B12"/>
    <mergeCell ref="F5:F6"/>
    <mergeCell ref="A5:A6"/>
    <mergeCell ref="B5:B6"/>
    <mergeCell ref="C5:C6"/>
    <mergeCell ref="D5:D6"/>
    <mergeCell ref="E5:E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0" orientation="landscape" horizontalDpi="4294967295" verticalDpi="4294967295" r:id="rId1"/>
  <ignoredErrors>
    <ignoredError sqref="F18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opLeftCell="A10" zoomScale="110" zoomScaleNormal="110" workbookViewId="0">
      <selection activeCell="L9" sqref="L9"/>
    </sheetView>
  </sheetViews>
  <sheetFormatPr defaultRowHeight="14.4" x14ac:dyDescent="0.3"/>
  <cols>
    <col min="1" max="1" width="4.44140625" customWidth="1"/>
    <col min="2" max="2" width="17.44140625" customWidth="1"/>
    <col min="3" max="3" width="12.6640625" customWidth="1"/>
    <col min="4" max="4" width="10.6640625" customWidth="1"/>
    <col min="5" max="5" width="11.33203125" customWidth="1"/>
    <col min="7" max="11" width="7.33203125" bestFit="1" customWidth="1"/>
    <col min="12" max="12" width="7.6640625" customWidth="1"/>
    <col min="13" max="14" width="7.33203125" bestFit="1" customWidth="1"/>
    <col min="15" max="15" width="11.6640625" customWidth="1"/>
    <col min="16" max="16" width="29.33203125" customWidth="1"/>
  </cols>
  <sheetData>
    <row r="1" spans="1:16" ht="39" customHeight="1" x14ac:dyDescent="0.3">
      <c r="M1" s="31"/>
      <c r="N1" s="31"/>
      <c r="O1" s="98" t="s">
        <v>266</v>
      </c>
      <c r="P1" s="98"/>
    </row>
    <row r="2" spans="1:16" ht="17.399999999999999" x14ac:dyDescent="0.3">
      <c r="A2" s="99" t="s">
        <v>240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7.399999999999999" x14ac:dyDescent="0.3">
      <c r="A3" s="106" t="s">
        <v>156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</row>
    <row r="4" spans="1:16" ht="20.399999999999999" x14ac:dyDescent="0.3">
      <c r="A4" s="101" t="s">
        <v>123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</row>
    <row r="5" spans="1:16" ht="100.5" customHeight="1" x14ac:dyDescent="0.3">
      <c r="A5" s="138" t="s">
        <v>124</v>
      </c>
      <c r="B5" s="138" t="s">
        <v>213</v>
      </c>
      <c r="C5" s="138" t="s">
        <v>214</v>
      </c>
      <c r="D5" s="138" t="s">
        <v>215</v>
      </c>
      <c r="E5" s="138" t="s">
        <v>264</v>
      </c>
      <c r="F5" s="138" t="s">
        <v>241</v>
      </c>
      <c r="G5" s="138" t="s">
        <v>216</v>
      </c>
      <c r="H5" s="138"/>
      <c r="I5" s="138"/>
      <c r="J5" s="138"/>
      <c r="K5" s="138"/>
      <c r="L5" s="138"/>
      <c r="M5" s="138"/>
      <c r="N5" s="138"/>
      <c r="O5" s="50" t="s">
        <v>217</v>
      </c>
      <c r="P5" s="50" t="s">
        <v>218</v>
      </c>
    </row>
    <row r="6" spans="1:16" ht="23.25" customHeight="1" x14ac:dyDescent="0.3">
      <c r="A6" s="138"/>
      <c r="B6" s="138"/>
      <c r="C6" s="138"/>
      <c r="D6" s="138"/>
      <c r="E6" s="138"/>
      <c r="F6" s="138"/>
      <c r="G6" s="50" t="s">
        <v>18</v>
      </c>
      <c r="H6" s="50" t="s">
        <v>19</v>
      </c>
      <c r="I6" s="50" t="s">
        <v>20</v>
      </c>
      <c r="J6" s="50" t="s">
        <v>21</v>
      </c>
      <c r="K6" s="50" t="s">
        <v>22</v>
      </c>
      <c r="L6" s="50" t="s">
        <v>23</v>
      </c>
      <c r="M6" s="50" t="s">
        <v>24</v>
      </c>
      <c r="N6" s="50" t="s">
        <v>29</v>
      </c>
      <c r="O6" s="51"/>
      <c r="P6" s="51"/>
    </row>
    <row r="7" spans="1:16" ht="19.5" customHeight="1" x14ac:dyDescent="0.3">
      <c r="A7" s="50">
        <v>1</v>
      </c>
      <c r="B7" s="50">
        <v>2</v>
      </c>
      <c r="C7" s="50">
        <v>3</v>
      </c>
      <c r="D7" s="50">
        <v>4</v>
      </c>
      <c r="E7" s="50">
        <v>5</v>
      </c>
      <c r="F7" s="50">
        <v>6</v>
      </c>
      <c r="G7" s="50">
        <v>7</v>
      </c>
      <c r="H7" s="50">
        <v>8</v>
      </c>
      <c r="I7" s="50">
        <v>9</v>
      </c>
      <c r="J7" s="50">
        <v>10</v>
      </c>
      <c r="K7" s="50">
        <v>11</v>
      </c>
      <c r="L7" s="50">
        <v>12</v>
      </c>
      <c r="M7" s="50">
        <v>13</v>
      </c>
      <c r="N7" s="50">
        <v>14</v>
      </c>
      <c r="O7" s="50">
        <v>15</v>
      </c>
      <c r="P7" s="50">
        <v>16</v>
      </c>
    </row>
    <row r="8" spans="1:16" ht="26.25" customHeight="1" x14ac:dyDescent="0.3">
      <c r="A8" s="138">
        <v>1</v>
      </c>
      <c r="B8" s="139" t="s">
        <v>267</v>
      </c>
      <c r="C8" s="55" t="s">
        <v>25</v>
      </c>
      <c r="D8" s="52" t="s">
        <v>220</v>
      </c>
      <c r="E8" s="52">
        <v>0</v>
      </c>
      <c r="F8" s="53">
        <f>F9+F10+F11+F12</f>
        <v>101773.7068</v>
      </c>
      <c r="G8" s="53">
        <f>G9+G10+G11+G12</f>
        <v>6309.2</v>
      </c>
      <c r="H8" s="53">
        <f t="shared" ref="H8:N8" si="0">H9+H10+H11+H12</f>
        <v>14278.2</v>
      </c>
      <c r="I8" s="53">
        <f t="shared" si="0"/>
        <v>9139.6</v>
      </c>
      <c r="J8" s="53">
        <f t="shared" si="0"/>
        <v>4141.3999999999996</v>
      </c>
      <c r="K8" s="53">
        <f t="shared" si="0"/>
        <v>2672.6</v>
      </c>
      <c r="L8" s="53">
        <f t="shared" si="0"/>
        <v>59285.906799999997</v>
      </c>
      <c r="M8" s="53">
        <f t="shared" si="0"/>
        <v>5946.8</v>
      </c>
      <c r="N8" s="53">
        <f t="shared" si="0"/>
        <v>0</v>
      </c>
      <c r="O8" s="50"/>
      <c r="P8" s="139" t="s">
        <v>265</v>
      </c>
    </row>
    <row r="9" spans="1:16" ht="77.25" customHeight="1" x14ac:dyDescent="0.3">
      <c r="A9" s="138"/>
      <c r="B9" s="139"/>
      <c r="C9" s="54" t="s">
        <v>26</v>
      </c>
      <c r="D9" s="50" t="s">
        <v>166</v>
      </c>
      <c r="E9" s="50">
        <v>0</v>
      </c>
      <c r="F9" s="53">
        <f>G9+H9+I9+J9+K9+L9+M9+N9</f>
        <v>69526.906799999997</v>
      </c>
      <c r="G9" s="57">
        <f>G14</f>
        <v>6309.2</v>
      </c>
      <c r="H9" s="57">
        <f t="shared" ref="H9:K9" si="1">H14</f>
        <v>14278.2</v>
      </c>
      <c r="I9" s="57">
        <f t="shared" si="1"/>
        <v>9139.6</v>
      </c>
      <c r="J9" s="57">
        <f t="shared" si="1"/>
        <v>4141.3999999999996</v>
      </c>
      <c r="K9" s="57">
        <f t="shared" si="1"/>
        <v>2672.6</v>
      </c>
      <c r="L9" s="57">
        <f>L14+L19</f>
        <v>27039.106800000001</v>
      </c>
      <c r="M9" s="57">
        <f t="shared" ref="M9:N9" si="2">M14+M19</f>
        <v>5946.8</v>
      </c>
      <c r="N9" s="57">
        <f t="shared" si="2"/>
        <v>0</v>
      </c>
      <c r="O9" s="54" t="s">
        <v>250</v>
      </c>
      <c r="P9" s="139"/>
    </row>
    <row r="10" spans="1:16" ht="36" x14ac:dyDescent="0.3">
      <c r="A10" s="138"/>
      <c r="B10" s="139"/>
      <c r="C10" s="54" t="s">
        <v>222</v>
      </c>
      <c r="D10" s="50" t="s">
        <v>166</v>
      </c>
      <c r="E10" s="50">
        <v>0</v>
      </c>
      <c r="F10" s="53">
        <f t="shared" ref="F10:F12" si="3">G10+H10+I10+J10+K10+L10+M10+N10</f>
        <v>0</v>
      </c>
      <c r="G10" s="57">
        <f t="shared" ref="G10:N12" si="4">G15</f>
        <v>0</v>
      </c>
      <c r="H10" s="57">
        <f t="shared" si="4"/>
        <v>0</v>
      </c>
      <c r="I10" s="57">
        <f t="shared" si="4"/>
        <v>0</v>
      </c>
      <c r="J10" s="57">
        <f t="shared" si="4"/>
        <v>0</v>
      </c>
      <c r="K10" s="57">
        <f t="shared" si="4"/>
        <v>0</v>
      </c>
      <c r="L10" s="57">
        <f t="shared" si="4"/>
        <v>0</v>
      </c>
      <c r="M10" s="57">
        <f t="shared" si="4"/>
        <v>0</v>
      </c>
      <c r="N10" s="57">
        <f t="shared" si="4"/>
        <v>0</v>
      </c>
      <c r="O10" s="50" t="s">
        <v>166</v>
      </c>
      <c r="P10" s="139"/>
    </row>
    <row r="11" spans="1:16" ht="48" x14ac:dyDescent="0.3">
      <c r="A11" s="138"/>
      <c r="B11" s="139"/>
      <c r="C11" s="54" t="s">
        <v>27</v>
      </c>
      <c r="D11" s="50" t="s">
        <v>166</v>
      </c>
      <c r="E11" s="50">
        <v>0</v>
      </c>
      <c r="F11" s="53">
        <f t="shared" si="3"/>
        <v>32246.799999999999</v>
      </c>
      <c r="G11" s="57">
        <f t="shared" si="4"/>
        <v>0</v>
      </c>
      <c r="H11" s="57">
        <f t="shared" si="4"/>
        <v>0</v>
      </c>
      <c r="I11" s="57">
        <f t="shared" si="4"/>
        <v>0</v>
      </c>
      <c r="J11" s="57">
        <f t="shared" si="4"/>
        <v>0</v>
      </c>
      <c r="K11" s="57">
        <f t="shared" si="4"/>
        <v>0</v>
      </c>
      <c r="L11" s="57">
        <f t="shared" si="4"/>
        <v>32246.799999999999</v>
      </c>
      <c r="M11" s="57">
        <f t="shared" si="4"/>
        <v>0</v>
      </c>
      <c r="N11" s="57">
        <f t="shared" si="4"/>
        <v>0</v>
      </c>
      <c r="O11" s="50" t="s">
        <v>166</v>
      </c>
      <c r="P11" s="139"/>
    </row>
    <row r="12" spans="1:16" ht="26.25" customHeight="1" x14ac:dyDescent="0.3">
      <c r="A12" s="138"/>
      <c r="B12" s="139"/>
      <c r="C12" s="54" t="s">
        <v>223</v>
      </c>
      <c r="D12" s="50" t="s">
        <v>166</v>
      </c>
      <c r="E12" s="50">
        <v>0</v>
      </c>
      <c r="F12" s="53">
        <f t="shared" si="3"/>
        <v>0</v>
      </c>
      <c r="G12" s="57">
        <f t="shared" si="4"/>
        <v>0</v>
      </c>
      <c r="H12" s="57">
        <f t="shared" si="4"/>
        <v>0</v>
      </c>
      <c r="I12" s="57">
        <f t="shared" si="4"/>
        <v>0</v>
      </c>
      <c r="J12" s="57">
        <f t="shared" si="4"/>
        <v>0</v>
      </c>
      <c r="K12" s="57">
        <f t="shared" si="4"/>
        <v>0</v>
      </c>
      <c r="L12" s="57">
        <f t="shared" si="4"/>
        <v>0</v>
      </c>
      <c r="M12" s="57">
        <f t="shared" si="4"/>
        <v>0</v>
      </c>
      <c r="N12" s="57">
        <f t="shared" si="4"/>
        <v>0</v>
      </c>
      <c r="O12" s="50" t="s">
        <v>166</v>
      </c>
      <c r="P12" s="139"/>
    </row>
    <row r="13" spans="1:16" ht="33.75" customHeight="1" x14ac:dyDescent="0.3">
      <c r="A13" s="138" t="s">
        <v>224</v>
      </c>
      <c r="B13" s="139" t="s">
        <v>191</v>
      </c>
      <c r="C13" s="55" t="s">
        <v>25</v>
      </c>
      <c r="D13" s="52" t="s">
        <v>220</v>
      </c>
      <c r="E13" s="52">
        <v>0</v>
      </c>
      <c r="F13" s="53">
        <f>F14+F15+F16+F17</f>
        <v>95775.406800000012</v>
      </c>
      <c r="G13" s="53">
        <f>G14+G15+G16+G17</f>
        <v>6309.2</v>
      </c>
      <c r="H13" s="53">
        <f t="shared" ref="H13:N13" si="5">H14+H15+H16+H17</f>
        <v>14278.2</v>
      </c>
      <c r="I13" s="53">
        <f t="shared" si="5"/>
        <v>9139.6</v>
      </c>
      <c r="J13" s="53">
        <f t="shared" si="5"/>
        <v>4141.3999999999996</v>
      </c>
      <c r="K13" s="53">
        <f t="shared" si="5"/>
        <v>2672.6</v>
      </c>
      <c r="L13" s="53">
        <f t="shared" si="5"/>
        <v>53287.606800000001</v>
      </c>
      <c r="M13" s="53">
        <f t="shared" si="5"/>
        <v>5946.8</v>
      </c>
      <c r="N13" s="53">
        <f t="shared" si="5"/>
        <v>0</v>
      </c>
      <c r="P13" s="139" t="s">
        <v>265</v>
      </c>
    </row>
    <row r="14" spans="1:16" ht="84" customHeight="1" x14ac:dyDescent="0.3">
      <c r="A14" s="138"/>
      <c r="B14" s="139"/>
      <c r="C14" s="54" t="s">
        <v>26</v>
      </c>
      <c r="D14" s="50" t="s">
        <v>166</v>
      </c>
      <c r="E14" s="50">
        <v>0</v>
      </c>
      <c r="F14" s="53">
        <f>G14+H14+I14+J14+K14+L14+M14+N14</f>
        <v>63528.606800000009</v>
      </c>
      <c r="G14" s="56">
        <v>6309.2</v>
      </c>
      <c r="H14" s="56">
        <v>14278.2</v>
      </c>
      <c r="I14" s="56">
        <v>9139.6</v>
      </c>
      <c r="J14" s="56">
        <v>4141.3999999999996</v>
      </c>
      <c r="K14" s="56">
        <v>2672.6</v>
      </c>
      <c r="L14" s="56">
        <f>26987.6068-5946.8</f>
        <v>21040.806800000002</v>
      </c>
      <c r="M14" s="56">
        <v>5946.8</v>
      </c>
      <c r="N14" s="56">
        <v>0</v>
      </c>
      <c r="O14" s="54" t="s">
        <v>250</v>
      </c>
      <c r="P14" s="139"/>
    </row>
    <row r="15" spans="1:16" ht="36" x14ac:dyDescent="0.3">
      <c r="A15" s="138"/>
      <c r="B15" s="139"/>
      <c r="C15" s="54" t="s">
        <v>222</v>
      </c>
      <c r="D15" s="50" t="s">
        <v>166</v>
      </c>
      <c r="E15" s="50">
        <v>0</v>
      </c>
      <c r="F15" s="53">
        <f t="shared" ref="F15:F17" si="6">G15+H15+I15+J15+K15+L15+M15+N15</f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56">
        <v>0</v>
      </c>
      <c r="N15" s="56">
        <v>0</v>
      </c>
      <c r="O15" s="50" t="s">
        <v>166</v>
      </c>
      <c r="P15" s="139"/>
    </row>
    <row r="16" spans="1:16" ht="48" x14ac:dyDescent="0.3">
      <c r="A16" s="138"/>
      <c r="B16" s="139"/>
      <c r="C16" s="54" t="s">
        <v>27</v>
      </c>
      <c r="D16" s="50" t="s">
        <v>166</v>
      </c>
      <c r="E16" s="50">
        <v>0</v>
      </c>
      <c r="F16" s="53">
        <f t="shared" si="6"/>
        <v>32246.799999999999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f>32246.8</f>
        <v>32246.799999999999</v>
      </c>
      <c r="M16" s="56">
        <v>0</v>
      </c>
      <c r="N16" s="56">
        <v>0</v>
      </c>
      <c r="O16" s="50" t="s">
        <v>166</v>
      </c>
      <c r="P16" s="139"/>
    </row>
    <row r="17" spans="1:16" ht="33.75" customHeight="1" x14ac:dyDescent="0.3">
      <c r="A17" s="138"/>
      <c r="B17" s="139"/>
      <c r="C17" s="54" t="s">
        <v>223</v>
      </c>
      <c r="D17" s="50" t="s">
        <v>166</v>
      </c>
      <c r="E17" s="50">
        <v>0</v>
      </c>
      <c r="F17" s="53">
        <f t="shared" si="6"/>
        <v>0</v>
      </c>
      <c r="G17" s="56">
        <v>0</v>
      </c>
      <c r="H17" s="56">
        <v>0</v>
      </c>
      <c r="I17" s="56">
        <v>0</v>
      </c>
      <c r="J17" s="56">
        <v>0</v>
      </c>
      <c r="K17" s="56">
        <v>0</v>
      </c>
      <c r="L17" s="56">
        <v>0</v>
      </c>
      <c r="M17" s="56">
        <v>0</v>
      </c>
      <c r="N17" s="56">
        <v>0</v>
      </c>
      <c r="O17" s="50" t="s">
        <v>166</v>
      </c>
      <c r="P17" s="139"/>
    </row>
    <row r="18" spans="1:16" x14ac:dyDescent="0.3">
      <c r="A18" s="138" t="s">
        <v>226</v>
      </c>
      <c r="B18" s="139" t="s">
        <v>268</v>
      </c>
      <c r="C18" s="55" t="s">
        <v>25</v>
      </c>
      <c r="D18" s="52" t="s">
        <v>220</v>
      </c>
      <c r="E18" s="52">
        <v>0</v>
      </c>
      <c r="F18" s="53">
        <f>F19+F20+F21+F22</f>
        <v>5998.3</v>
      </c>
      <c r="G18" s="53">
        <f>G19+G20+G21+G22</f>
        <v>0</v>
      </c>
      <c r="H18" s="53">
        <f t="shared" ref="H18:N18" si="7">H19+H20+H21+H22</f>
        <v>0</v>
      </c>
      <c r="I18" s="53">
        <f t="shared" si="7"/>
        <v>0</v>
      </c>
      <c r="J18" s="53">
        <f t="shared" si="7"/>
        <v>0</v>
      </c>
      <c r="K18" s="53">
        <f t="shared" si="7"/>
        <v>0</v>
      </c>
      <c r="L18" s="53">
        <f t="shared" si="7"/>
        <v>5998.3</v>
      </c>
      <c r="M18" s="53">
        <f t="shared" si="7"/>
        <v>0</v>
      </c>
      <c r="N18" s="53">
        <f t="shared" si="7"/>
        <v>0</v>
      </c>
      <c r="P18" s="139" t="s">
        <v>265</v>
      </c>
    </row>
    <row r="19" spans="1:16" ht="72" x14ac:dyDescent="0.3">
      <c r="A19" s="138"/>
      <c r="B19" s="139"/>
      <c r="C19" s="61" t="s">
        <v>26</v>
      </c>
      <c r="D19" s="60" t="s">
        <v>166</v>
      </c>
      <c r="E19" s="60">
        <v>0</v>
      </c>
      <c r="F19" s="53">
        <f>G19+H19+I19+J19+K19+L19+M19+N19</f>
        <v>5998.3</v>
      </c>
      <c r="G19" s="56">
        <v>0</v>
      </c>
      <c r="H19" s="56">
        <v>0</v>
      </c>
      <c r="I19" s="56">
        <v>0</v>
      </c>
      <c r="J19" s="56">
        <v>0</v>
      </c>
      <c r="K19" s="56">
        <v>0</v>
      </c>
      <c r="L19" s="56">
        <v>5998.3</v>
      </c>
      <c r="M19" s="56">
        <v>0</v>
      </c>
      <c r="N19" s="56">
        <v>0</v>
      </c>
      <c r="O19" s="61" t="s">
        <v>250</v>
      </c>
      <c r="P19" s="139"/>
    </row>
    <row r="20" spans="1:16" ht="36" x14ac:dyDescent="0.3">
      <c r="A20" s="138"/>
      <c r="B20" s="139"/>
      <c r="C20" s="61" t="s">
        <v>222</v>
      </c>
      <c r="D20" s="60" t="s">
        <v>166</v>
      </c>
      <c r="E20" s="60">
        <v>0</v>
      </c>
      <c r="F20" s="53">
        <f t="shared" ref="F20:F22" si="8">G20+H20+I20+J20+K20+L20+M20+N20</f>
        <v>0</v>
      </c>
      <c r="G20" s="56">
        <v>0</v>
      </c>
      <c r="H20" s="56">
        <v>0</v>
      </c>
      <c r="I20" s="56">
        <v>0</v>
      </c>
      <c r="J20" s="56">
        <v>0</v>
      </c>
      <c r="K20" s="56">
        <v>0</v>
      </c>
      <c r="L20" s="56">
        <v>0</v>
      </c>
      <c r="M20" s="56">
        <v>0</v>
      </c>
      <c r="N20" s="56">
        <v>0</v>
      </c>
      <c r="O20" s="60" t="s">
        <v>166</v>
      </c>
      <c r="P20" s="139"/>
    </row>
    <row r="21" spans="1:16" ht="48" x14ac:dyDescent="0.3">
      <c r="A21" s="138"/>
      <c r="B21" s="139"/>
      <c r="C21" s="61" t="s">
        <v>27</v>
      </c>
      <c r="D21" s="60" t="s">
        <v>166</v>
      </c>
      <c r="E21" s="60">
        <v>0</v>
      </c>
      <c r="F21" s="53">
        <f t="shared" si="8"/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60" t="s">
        <v>166</v>
      </c>
      <c r="P21" s="139"/>
    </row>
    <row r="22" spans="1:16" ht="24" x14ac:dyDescent="0.3">
      <c r="A22" s="138"/>
      <c r="B22" s="139"/>
      <c r="C22" s="61" t="s">
        <v>223</v>
      </c>
      <c r="D22" s="60" t="s">
        <v>166</v>
      </c>
      <c r="E22" s="60">
        <v>0</v>
      </c>
      <c r="F22" s="53">
        <f t="shared" si="8"/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60" t="s">
        <v>166</v>
      </c>
      <c r="P22" s="139"/>
    </row>
  </sheetData>
  <mergeCells count="20">
    <mergeCell ref="A18:A22"/>
    <mergeCell ref="B18:B22"/>
    <mergeCell ref="P18:P22"/>
    <mergeCell ref="A8:A12"/>
    <mergeCell ref="B8:B12"/>
    <mergeCell ref="P8:P12"/>
    <mergeCell ref="A13:A17"/>
    <mergeCell ref="B13:B17"/>
    <mergeCell ref="P13:P17"/>
    <mergeCell ref="O1:P1"/>
    <mergeCell ref="A2:P2"/>
    <mergeCell ref="A3:P3"/>
    <mergeCell ref="A4:P4"/>
    <mergeCell ref="G5:N5"/>
    <mergeCell ref="A5:A6"/>
    <mergeCell ref="B5:B6"/>
    <mergeCell ref="C5:C6"/>
    <mergeCell ref="D5:D6"/>
    <mergeCell ref="E5:E6"/>
    <mergeCell ref="F5:F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0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opLeftCell="A10" zoomScaleNormal="100" workbookViewId="0">
      <selection activeCell="L9" sqref="L9"/>
    </sheetView>
  </sheetViews>
  <sheetFormatPr defaultRowHeight="14.4" x14ac:dyDescent="0.3"/>
  <cols>
    <col min="1" max="1" width="95.5546875" customWidth="1"/>
  </cols>
  <sheetData>
    <row r="1" spans="1:1" ht="57" customHeight="1" x14ac:dyDescent="0.3">
      <c r="A1" s="7" t="s">
        <v>72</v>
      </c>
    </row>
    <row r="2" spans="1:1" ht="200.25" customHeight="1" x14ac:dyDescent="0.3">
      <c r="A2" s="8" t="s">
        <v>66</v>
      </c>
    </row>
    <row r="3" spans="1:1" ht="186" customHeight="1" x14ac:dyDescent="0.3">
      <c r="A3" s="8" t="s">
        <v>68</v>
      </c>
    </row>
    <row r="4" spans="1:1" ht="159" customHeight="1" x14ac:dyDescent="0.3">
      <c r="A4" s="8" t="s">
        <v>69</v>
      </c>
    </row>
    <row r="5" spans="1:1" ht="149.25" customHeight="1" x14ac:dyDescent="0.3">
      <c r="A5" s="8" t="s">
        <v>70</v>
      </c>
    </row>
    <row r="6" spans="1:1" ht="198" x14ac:dyDescent="0.3">
      <c r="A6" s="8" t="s">
        <v>71</v>
      </c>
    </row>
    <row r="7" spans="1:1" ht="43.5" customHeight="1" x14ac:dyDescent="0.3">
      <c r="A7" s="8" t="s">
        <v>79</v>
      </c>
    </row>
    <row r="8" spans="1:1" ht="105" customHeight="1" x14ac:dyDescent="0.3">
      <c r="A8" s="5" t="s">
        <v>78</v>
      </c>
    </row>
    <row r="9" spans="1:1" ht="95.25" customHeight="1" x14ac:dyDescent="0.3">
      <c r="A9" s="5" t="s">
        <v>73</v>
      </c>
    </row>
    <row r="10" spans="1:1" ht="81" customHeight="1" x14ac:dyDescent="0.3">
      <c r="A10" s="5" t="s">
        <v>74</v>
      </c>
    </row>
    <row r="11" spans="1:1" ht="41.25" customHeight="1" x14ac:dyDescent="0.3">
      <c r="A11" s="5" t="s">
        <v>75</v>
      </c>
    </row>
    <row r="12" spans="1:1" ht="43.5" customHeight="1" x14ac:dyDescent="0.3">
      <c r="A12" s="5" t="s">
        <v>76</v>
      </c>
    </row>
    <row r="13" spans="1:1" ht="47.25" customHeight="1" x14ac:dyDescent="0.3">
      <c r="A13" s="5" t="s">
        <v>77</v>
      </c>
    </row>
    <row r="14" spans="1:1" ht="91.5" customHeight="1" x14ac:dyDescent="0.3">
      <c r="A14" s="8" t="s">
        <v>80</v>
      </c>
    </row>
    <row r="15" spans="1:1" ht="18" x14ac:dyDescent="0.3">
      <c r="A15" s="8"/>
    </row>
    <row r="16" spans="1:1" ht="33" customHeight="1" x14ac:dyDescent="0.3">
      <c r="A16" s="7" t="s">
        <v>65</v>
      </c>
    </row>
    <row r="17" spans="1:1" ht="177" customHeight="1" x14ac:dyDescent="0.3">
      <c r="A17" s="8" t="s">
        <v>81</v>
      </c>
    </row>
    <row r="18" spans="1:1" ht="18" x14ac:dyDescent="0.3">
      <c r="A18" s="6"/>
    </row>
    <row r="19" spans="1:1" ht="32.25" customHeight="1" x14ac:dyDescent="0.3">
      <c r="A19" s="7" t="s">
        <v>67</v>
      </c>
    </row>
    <row r="20" spans="1:1" ht="250.5" customHeight="1" x14ac:dyDescent="0.3">
      <c r="A20" s="8" t="s">
        <v>82</v>
      </c>
    </row>
    <row r="21" spans="1:1" ht="18" x14ac:dyDescent="0.3">
      <c r="A21" s="5"/>
    </row>
    <row r="22" spans="1:1" ht="32.25" customHeight="1" x14ac:dyDescent="0.3">
      <c r="A22" s="7" t="s">
        <v>83</v>
      </c>
    </row>
    <row r="23" spans="1:1" ht="135.75" customHeight="1" x14ac:dyDescent="0.3">
      <c r="A23" s="8" t="s">
        <v>85</v>
      </c>
    </row>
    <row r="24" spans="1:1" ht="42" customHeight="1" x14ac:dyDescent="0.3">
      <c r="A24" s="8" t="s">
        <v>86</v>
      </c>
    </row>
    <row r="25" spans="1:1" ht="54" x14ac:dyDescent="0.3">
      <c r="A25" s="5" t="s">
        <v>87</v>
      </c>
    </row>
    <row r="26" spans="1:1" ht="39.75" customHeight="1" x14ac:dyDescent="0.3">
      <c r="A26" s="5" t="s">
        <v>88</v>
      </c>
    </row>
    <row r="27" spans="1:1" ht="54" x14ac:dyDescent="0.3">
      <c r="A27" s="5" t="s">
        <v>89</v>
      </c>
    </row>
    <row r="28" spans="1:1" ht="36" x14ac:dyDescent="0.3">
      <c r="A28" s="5" t="s">
        <v>90</v>
      </c>
    </row>
    <row r="29" spans="1:1" ht="18" x14ac:dyDescent="0.3">
      <c r="A29" s="5"/>
    </row>
    <row r="30" spans="1:1" ht="30" customHeight="1" x14ac:dyDescent="0.3">
      <c r="A30" s="7" t="s">
        <v>84</v>
      </c>
    </row>
    <row r="31" spans="1:1" ht="207" customHeight="1" x14ac:dyDescent="0.3">
      <c r="A31" s="8" t="s">
        <v>91</v>
      </c>
    </row>
    <row r="32" spans="1:1" ht="15.6" x14ac:dyDescent="0.3">
      <c r="A32" s="3"/>
    </row>
    <row r="33" spans="1:1" ht="17.399999999999999" x14ac:dyDescent="0.3">
      <c r="A33" s="4"/>
    </row>
    <row r="34" spans="1:1" ht="17.399999999999999" x14ac:dyDescent="0.3">
      <c r="A34" s="4"/>
    </row>
    <row r="35" spans="1:1" ht="17.399999999999999" x14ac:dyDescent="0.3">
      <c r="A35" s="4"/>
    </row>
    <row r="36" spans="1:1" ht="17.399999999999999" x14ac:dyDescent="0.3">
      <c r="A36" s="4"/>
    </row>
    <row r="37" spans="1:1" ht="17.399999999999999" x14ac:dyDescent="0.3">
      <c r="A37" s="4"/>
    </row>
    <row r="38" spans="1:1" ht="17.399999999999999" x14ac:dyDescent="0.3">
      <c r="A38" s="4"/>
    </row>
    <row r="39" spans="1:1" ht="17.399999999999999" x14ac:dyDescent="0.3">
      <c r="A39" s="4"/>
    </row>
  </sheetData>
  <printOptions horizontalCentered="1"/>
  <pageMargins left="1.1811023622047245" right="0.78740157480314965" top="0.74803149606299213" bottom="0.74803149606299213" header="0.31496062992125984" footer="0.31496062992125984"/>
  <pageSetup paperSize="9" scale="95" orientation="portrait" horizontalDpi="4294967295" verticalDpi="4294967295" r:id="rId1"/>
  <rowBreaks count="2" manualBreakCount="2">
    <brk id="5" man="1"/>
    <brk id="1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4" zoomScaleNormal="100" workbookViewId="0">
      <selection activeCell="B11" sqref="B11"/>
    </sheetView>
  </sheetViews>
  <sheetFormatPr defaultRowHeight="14.4" x14ac:dyDescent="0.3"/>
  <cols>
    <col min="1" max="1" width="21" customWidth="1"/>
    <col min="2" max="2" width="9.5546875" customWidth="1"/>
    <col min="3" max="4" width="8.6640625" bestFit="1" customWidth="1"/>
    <col min="5" max="5" width="7.6640625" bestFit="1" customWidth="1"/>
    <col min="6" max="6" width="8.6640625" bestFit="1" customWidth="1"/>
    <col min="7" max="7" width="7.6640625" bestFit="1" customWidth="1"/>
    <col min="8" max="8" width="9.6640625" customWidth="1"/>
    <col min="9" max="10" width="9" bestFit="1" customWidth="1"/>
  </cols>
  <sheetData>
    <row r="1" spans="1:10" ht="33" customHeight="1" x14ac:dyDescent="0.3">
      <c r="A1" s="87" t="s">
        <v>103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9.75" customHeight="1" x14ac:dyDescent="0.3">
      <c r="A2" s="11" t="s">
        <v>92</v>
      </c>
      <c r="B2" s="79" t="s">
        <v>93</v>
      </c>
      <c r="C2" s="79"/>
      <c r="D2" s="79"/>
      <c r="E2" s="79"/>
      <c r="F2" s="79"/>
      <c r="G2" s="79"/>
      <c r="H2" s="79"/>
      <c r="I2" s="79"/>
      <c r="J2" s="79"/>
    </row>
    <row r="3" spans="1:10" ht="90" customHeight="1" x14ac:dyDescent="0.3">
      <c r="A3" s="11" t="s">
        <v>94</v>
      </c>
      <c r="B3" s="84" t="s">
        <v>105</v>
      </c>
      <c r="C3" s="84"/>
      <c r="D3" s="84"/>
      <c r="E3" s="84"/>
      <c r="F3" s="84"/>
      <c r="G3" s="84"/>
      <c r="H3" s="84"/>
      <c r="I3" s="84"/>
      <c r="J3" s="84"/>
    </row>
    <row r="4" spans="1:10" ht="107.25" customHeight="1" x14ac:dyDescent="0.3">
      <c r="A4" s="11" t="s">
        <v>95</v>
      </c>
      <c r="B4" s="84" t="s">
        <v>106</v>
      </c>
      <c r="C4" s="84"/>
      <c r="D4" s="84"/>
      <c r="E4" s="84"/>
      <c r="F4" s="84"/>
      <c r="G4" s="84"/>
      <c r="H4" s="84"/>
      <c r="I4" s="84"/>
      <c r="J4" s="84"/>
    </row>
    <row r="5" spans="1:10" ht="53.25" customHeight="1" x14ac:dyDescent="0.3">
      <c r="A5" s="11" t="s">
        <v>96</v>
      </c>
      <c r="B5" s="84" t="s">
        <v>97</v>
      </c>
      <c r="C5" s="84"/>
      <c r="D5" s="84"/>
      <c r="E5" s="84"/>
      <c r="F5" s="84"/>
      <c r="G5" s="84"/>
      <c r="H5" s="84"/>
      <c r="I5" s="84"/>
      <c r="J5" s="84"/>
    </row>
    <row r="6" spans="1:10" ht="56.25" customHeight="1" x14ac:dyDescent="0.3">
      <c r="A6" s="11" t="s">
        <v>98</v>
      </c>
      <c r="B6" s="84" t="s">
        <v>99</v>
      </c>
      <c r="C6" s="84"/>
      <c r="D6" s="84"/>
      <c r="E6" s="84"/>
      <c r="F6" s="84"/>
      <c r="G6" s="84"/>
      <c r="H6" s="84"/>
      <c r="I6" s="84"/>
      <c r="J6" s="84"/>
    </row>
    <row r="7" spans="1:10" ht="39" customHeight="1" x14ac:dyDescent="0.3">
      <c r="A7" s="11" t="s">
        <v>100</v>
      </c>
      <c r="B7" s="88" t="s">
        <v>101</v>
      </c>
      <c r="C7" s="88"/>
      <c r="D7" s="88"/>
      <c r="E7" s="88"/>
      <c r="F7" s="88"/>
      <c r="G7" s="88"/>
      <c r="H7" s="88"/>
      <c r="I7" s="88"/>
      <c r="J7" s="88"/>
    </row>
    <row r="8" spans="1:10" ht="51" customHeight="1" x14ac:dyDescent="0.3">
      <c r="A8" s="71" t="s">
        <v>15</v>
      </c>
      <c r="B8" s="72" t="s">
        <v>16</v>
      </c>
      <c r="C8" s="72"/>
      <c r="D8" s="72"/>
      <c r="E8" s="72"/>
      <c r="F8" s="72"/>
      <c r="G8" s="72"/>
      <c r="H8" s="72"/>
      <c r="I8" s="72"/>
      <c r="J8" s="72"/>
    </row>
    <row r="9" spans="1:10" ht="28.5" customHeight="1" x14ac:dyDescent="0.3">
      <c r="A9" s="71"/>
      <c r="B9" s="13" t="s">
        <v>17</v>
      </c>
      <c r="C9" s="13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3" t="s">
        <v>23</v>
      </c>
      <c r="I9" s="13" t="s">
        <v>24</v>
      </c>
      <c r="J9" s="13" t="s">
        <v>29</v>
      </c>
    </row>
    <row r="10" spans="1:10" ht="30.75" customHeight="1" x14ac:dyDescent="0.3">
      <c r="A10" s="11" t="s">
        <v>25</v>
      </c>
      <c r="B10" s="14">
        <f>B11+B12-0.1</f>
        <v>773212.47107999993</v>
      </c>
      <c r="C10" s="14">
        <f t="shared" ref="C10:J10" si="0">C11+C12</f>
        <v>102279.9</v>
      </c>
      <c r="D10" s="14">
        <f t="shared" si="0"/>
        <v>101014.09999999999</v>
      </c>
      <c r="E10" s="14">
        <f t="shared" si="0"/>
        <v>79489.399999999994</v>
      </c>
      <c r="F10" s="14">
        <f t="shared" si="0"/>
        <v>112488.4</v>
      </c>
      <c r="G10" s="14">
        <f t="shared" si="0"/>
        <v>88885.7</v>
      </c>
      <c r="H10" s="14">
        <f t="shared" si="0"/>
        <v>140863.74307999999</v>
      </c>
      <c r="I10" s="14">
        <f t="shared" si="0"/>
        <v>101213.32799999999</v>
      </c>
      <c r="J10" s="14">
        <f t="shared" si="0"/>
        <v>46978</v>
      </c>
    </row>
    <row r="11" spans="1:10" ht="72.599999999999994" customHeight="1" x14ac:dyDescent="0.3">
      <c r="A11" s="11" t="s">
        <v>26</v>
      </c>
      <c r="B11" s="14">
        <f>C11+D11+E11+F11+G11+H11+I11+J11</f>
        <v>591971.04207999993</v>
      </c>
      <c r="C11" s="15">
        <f>'Приложение №6'!G10</f>
        <v>80479.299999999988</v>
      </c>
      <c r="D11" s="15">
        <f>'Приложение №6'!H10</f>
        <v>92233.2</v>
      </c>
      <c r="E11" s="15">
        <f>'Приложение №6'!I10</f>
        <v>59048.9</v>
      </c>
      <c r="F11" s="15">
        <f>'Приложение №6'!J10</f>
        <v>77132.100000000006</v>
      </c>
      <c r="G11" s="15">
        <f>'Приложение №6'!K10</f>
        <v>84200.5</v>
      </c>
      <c r="H11" s="15">
        <f>'Приложение №6'!L10</f>
        <v>107455.04308</v>
      </c>
      <c r="I11" s="15">
        <f>'Приложение №6'!M10</f>
        <v>44443.998999999996</v>
      </c>
      <c r="J11" s="15">
        <f>'Приложение №6'!N10</f>
        <v>46978</v>
      </c>
    </row>
    <row r="12" spans="1:10" ht="52.95" customHeight="1" x14ac:dyDescent="0.3">
      <c r="A12" s="11" t="s">
        <v>27</v>
      </c>
      <c r="B12" s="14">
        <f>C12+D12+E12+F12+G12+H12+I12+J12</f>
        <v>181241.52899999998</v>
      </c>
      <c r="C12" s="15">
        <f>'Приложение №6'!G12</f>
        <v>21800.6</v>
      </c>
      <c r="D12" s="15">
        <f>'Приложение №6'!H12</f>
        <v>8780.9</v>
      </c>
      <c r="E12" s="15">
        <f>'Приложение №6'!I12</f>
        <v>20440.5</v>
      </c>
      <c r="F12" s="15">
        <f>'Приложение №6'!J12</f>
        <v>35356.299999999996</v>
      </c>
      <c r="G12" s="15">
        <f>'Приложение №6'!K12</f>
        <v>4685.2</v>
      </c>
      <c r="H12" s="15">
        <f>'Приложение №6'!L12</f>
        <v>33408.699999999997</v>
      </c>
      <c r="I12" s="15">
        <f>'Приложение №6'!M12</f>
        <v>56769.328999999998</v>
      </c>
      <c r="J12" s="15">
        <f>'Приложение №6'!N12</f>
        <v>0</v>
      </c>
    </row>
    <row r="13" spans="1:10" ht="70.5" customHeight="1" x14ac:dyDescent="0.3">
      <c r="A13" s="71" t="s">
        <v>102</v>
      </c>
      <c r="B13" s="86" t="s">
        <v>53</v>
      </c>
      <c r="C13" s="86"/>
      <c r="D13" s="86"/>
      <c r="E13" s="86"/>
      <c r="F13" s="86"/>
      <c r="G13" s="86"/>
      <c r="H13" s="86"/>
      <c r="I13" s="86"/>
      <c r="J13" s="86"/>
    </row>
    <row r="14" spans="1:10" ht="54" customHeight="1" x14ac:dyDescent="0.3">
      <c r="A14" s="71"/>
      <c r="B14" s="86" t="s">
        <v>54</v>
      </c>
      <c r="C14" s="86"/>
      <c r="D14" s="86"/>
      <c r="E14" s="86"/>
      <c r="F14" s="86"/>
      <c r="G14" s="86"/>
      <c r="H14" s="86"/>
      <c r="I14" s="86"/>
      <c r="J14" s="86"/>
    </row>
    <row r="15" spans="1:10" ht="49.5" customHeight="1" x14ac:dyDescent="0.3">
      <c r="A15" s="71"/>
      <c r="B15" s="86" t="s">
        <v>104</v>
      </c>
      <c r="C15" s="86"/>
      <c r="D15" s="86"/>
      <c r="E15" s="86"/>
      <c r="F15" s="86"/>
      <c r="G15" s="86"/>
      <c r="H15" s="86"/>
      <c r="I15" s="86"/>
      <c r="J15" s="86"/>
    </row>
  </sheetData>
  <mergeCells count="13">
    <mergeCell ref="B13:J13"/>
    <mergeCell ref="B14:J14"/>
    <mergeCell ref="B15:J15"/>
    <mergeCell ref="A1:J1"/>
    <mergeCell ref="B5:J5"/>
    <mergeCell ref="B6:J6"/>
    <mergeCell ref="B7:J7"/>
    <mergeCell ref="B8:J8"/>
    <mergeCell ref="A13:A15"/>
    <mergeCell ref="B2:J2"/>
    <mergeCell ref="B3:J3"/>
    <mergeCell ref="B4:J4"/>
    <mergeCell ref="A8:A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3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7" workbookViewId="0">
      <selection activeCell="B14" sqref="B14"/>
    </sheetView>
  </sheetViews>
  <sheetFormatPr defaultRowHeight="14.4" x14ac:dyDescent="0.3"/>
  <cols>
    <col min="1" max="1" width="18.44140625" customWidth="1"/>
    <col min="2" max="2" width="7.6640625" bestFit="1" customWidth="1"/>
    <col min="3" max="3" width="7.44140625" bestFit="1" customWidth="1"/>
    <col min="4" max="6" width="7.6640625" bestFit="1" customWidth="1"/>
    <col min="7" max="7" width="7.44140625" bestFit="1" customWidth="1"/>
    <col min="8" max="8" width="8.6640625" customWidth="1"/>
    <col min="9" max="10" width="7.44140625" bestFit="1" customWidth="1"/>
  </cols>
  <sheetData>
    <row r="1" spans="1:10" ht="25.5" customHeight="1" x14ac:dyDescent="0.3">
      <c r="A1" s="87" t="s">
        <v>103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40.5" customHeight="1" x14ac:dyDescent="0.3">
      <c r="A2" s="11" t="s">
        <v>92</v>
      </c>
      <c r="B2" s="79" t="s">
        <v>115</v>
      </c>
      <c r="C2" s="79"/>
      <c r="D2" s="79"/>
      <c r="E2" s="79"/>
      <c r="F2" s="79"/>
      <c r="G2" s="79"/>
      <c r="H2" s="79"/>
      <c r="I2" s="79"/>
      <c r="J2" s="79"/>
    </row>
    <row r="3" spans="1:10" ht="56.25" customHeight="1" x14ac:dyDescent="0.3">
      <c r="A3" s="11" t="s">
        <v>94</v>
      </c>
      <c r="B3" s="71" t="s">
        <v>110</v>
      </c>
      <c r="C3" s="71"/>
      <c r="D3" s="71"/>
      <c r="E3" s="71"/>
      <c r="F3" s="71"/>
      <c r="G3" s="71"/>
      <c r="H3" s="71"/>
      <c r="I3" s="71"/>
      <c r="J3" s="71"/>
    </row>
    <row r="4" spans="1:10" ht="53.25" customHeight="1" x14ac:dyDescent="0.3">
      <c r="A4" s="71" t="s">
        <v>95</v>
      </c>
      <c r="B4" s="86" t="s">
        <v>111</v>
      </c>
      <c r="C4" s="89"/>
      <c r="D4" s="89"/>
      <c r="E4" s="89"/>
      <c r="F4" s="89"/>
      <c r="G4" s="89"/>
      <c r="H4" s="89"/>
      <c r="I4" s="89"/>
      <c r="J4" s="89"/>
    </row>
    <row r="5" spans="1:10" ht="39" customHeight="1" x14ac:dyDescent="0.3">
      <c r="A5" s="71"/>
      <c r="B5" s="86" t="s">
        <v>113</v>
      </c>
      <c r="C5" s="89"/>
      <c r="D5" s="89"/>
      <c r="E5" s="89"/>
      <c r="F5" s="89"/>
      <c r="G5" s="89"/>
      <c r="H5" s="89"/>
      <c r="I5" s="89"/>
      <c r="J5" s="89"/>
    </row>
    <row r="6" spans="1:10" ht="69" customHeight="1" x14ac:dyDescent="0.3">
      <c r="A6" s="71"/>
      <c r="B6" s="90" t="s">
        <v>114</v>
      </c>
      <c r="C6" s="90"/>
      <c r="D6" s="90"/>
      <c r="E6" s="90"/>
      <c r="F6" s="90"/>
      <c r="G6" s="90"/>
      <c r="H6" s="90"/>
      <c r="I6" s="90"/>
      <c r="J6" s="90"/>
    </row>
    <row r="7" spans="1:10" ht="57.75" customHeight="1" x14ac:dyDescent="0.3">
      <c r="A7" s="11" t="s">
        <v>96</v>
      </c>
      <c r="B7" s="71" t="s">
        <v>9</v>
      </c>
      <c r="C7" s="71"/>
      <c r="D7" s="71"/>
      <c r="E7" s="71"/>
      <c r="F7" s="71"/>
      <c r="G7" s="71"/>
      <c r="H7" s="71"/>
      <c r="I7" s="71"/>
      <c r="J7" s="71"/>
    </row>
    <row r="8" spans="1:10" ht="52.95" customHeight="1" x14ac:dyDescent="0.3">
      <c r="A8" s="11" t="s">
        <v>98</v>
      </c>
      <c r="B8" s="71" t="s">
        <v>99</v>
      </c>
      <c r="C8" s="71"/>
      <c r="D8" s="71"/>
      <c r="E8" s="71"/>
      <c r="F8" s="71"/>
      <c r="G8" s="71"/>
      <c r="H8" s="71"/>
      <c r="I8" s="71"/>
      <c r="J8" s="71"/>
    </row>
    <row r="9" spans="1:10" ht="33" customHeight="1" x14ac:dyDescent="0.3">
      <c r="A9" s="11" t="s">
        <v>100</v>
      </c>
      <c r="B9" s="72" t="s">
        <v>101</v>
      </c>
      <c r="C9" s="72"/>
      <c r="D9" s="72"/>
      <c r="E9" s="72"/>
      <c r="F9" s="72"/>
      <c r="G9" s="72"/>
      <c r="H9" s="72"/>
      <c r="I9" s="72"/>
      <c r="J9" s="72"/>
    </row>
    <row r="10" spans="1:10" ht="45.75" customHeight="1" x14ac:dyDescent="0.3">
      <c r="A10" s="71" t="s">
        <v>15</v>
      </c>
      <c r="B10" s="72" t="s">
        <v>16</v>
      </c>
      <c r="C10" s="72"/>
      <c r="D10" s="72"/>
      <c r="E10" s="72"/>
      <c r="F10" s="72"/>
      <c r="G10" s="72"/>
      <c r="H10" s="72"/>
      <c r="I10" s="72"/>
      <c r="J10" s="72"/>
    </row>
    <row r="11" spans="1:10" ht="36" customHeight="1" x14ac:dyDescent="0.3">
      <c r="A11" s="71"/>
      <c r="B11" s="16" t="s">
        <v>17</v>
      </c>
      <c r="C11" s="13" t="s">
        <v>18</v>
      </c>
      <c r="D11" s="13" t="s">
        <v>19</v>
      </c>
      <c r="E11" s="13" t="s">
        <v>20</v>
      </c>
      <c r="F11" s="13" t="s">
        <v>21</v>
      </c>
      <c r="G11" s="13" t="s">
        <v>22</v>
      </c>
      <c r="H11" s="13" t="s">
        <v>23</v>
      </c>
      <c r="I11" s="13" t="s">
        <v>24</v>
      </c>
      <c r="J11" s="13" t="s">
        <v>29</v>
      </c>
    </row>
    <row r="12" spans="1:10" ht="15.6" x14ac:dyDescent="0.3">
      <c r="A12" s="11" t="s">
        <v>25</v>
      </c>
      <c r="B12" s="14">
        <f>SUM(C12:J12)</f>
        <v>68760.599999999991</v>
      </c>
      <c r="C12" s="14">
        <f>C13+C14</f>
        <v>9419</v>
      </c>
      <c r="D12" s="14">
        <f t="shared" ref="D12:J12" si="0">D13+D14</f>
        <v>14034.3</v>
      </c>
      <c r="E12" s="14">
        <f t="shared" si="0"/>
        <v>15170.4</v>
      </c>
      <c r="F12" s="14">
        <f t="shared" si="0"/>
        <v>15199.6</v>
      </c>
      <c r="G12" s="14">
        <f t="shared" si="0"/>
        <v>5714</v>
      </c>
      <c r="H12" s="14">
        <f t="shared" si="0"/>
        <v>9223.3000000000011</v>
      </c>
      <c r="I12" s="14">
        <f t="shared" si="0"/>
        <v>0</v>
      </c>
      <c r="J12" s="14">
        <f t="shared" si="0"/>
        <v>0</v>
      </c>
    </row>
    <row r="13" spans="1:10" ht="78" x14ac:dyDescent="0.3">
      <c r="A13" s="11" t="s">
        <v>26</v>
      </c>
      <c r="B13" s="14">
        <f>SUM(C13:J13)</f>
        <v>67012.899999999994</v>
      </c>
      <c r="C13" s="15">
        <f>'Приложение №7'!G9+'Приложение №7'!G30</f>
        <v>9419</v>
      </c>
      <c r="D13" s="15">
        <f>'Приложение №7'!H9+'Приложение №7'!H30</f>
        <v>14034.3</v>
      </c>
      <c r="E13" s="15">
        <f>'Приложение №7'!I9+'Приложение №7'!I30</f>
        <v>15170.4</v>
      </c>
      <c r="F13" s="15">
        <f>'Приложение №7'!J9+'Приложение №7'!J30</f>
        <v>15199.6</v>
      </c>
      <c r="G13" s="15">
        <f>'Приложение №7'!K9+'Приложение №7'!K30</f>
        <v>5714</v>
      </c>
      <c r="H13" s="15">
        <f>'Приложение №7'!L9+'Приложение №7'!L30</f>
        <v>7475.6</v>
      </c>
      <c r="I13" s="15">
        <f>'Приложение №7'!M9+'Приложение №7'!M30</f>
        <v>0</v>
      </c>
      <c r="J13" s="15">
        <f>'Приложение №7'!N9+'Приложение №7'!N30</f>
        <v>0</v>
      </c>
    </row>
    <row r="14" spans="1:10" ht="55.95" customHeight="1" x14ac:dyDescent="0.3">
      <c r="A14" s="11" t="s">
        <v>27</v>
      </c>
      <c r="B14" s="14">
        <f>SUM(C14:J14)</f>
        <v>1747.7</v>
      </c>
      <c r="C14" s="15">
        <f>'Приложение №7'!G11+'Приложение №7'!G32</f>
        <v>0</v>
      </c>
      <c r="D14" s="15">
        <f>'Приложение №7'!H11+'Приложение №7'!H32</f>
        <v>0</v>
      </c>
      <c r="E14" s="15">
        <f>'Приложение №7'!I11+'Приложение №7'!I32</f>
        <v>0</v>
      </c>
      <c r="F14" s="15">
        <f>'Приложение №7'!J11+'Приложение №7'!J32</f>
        <v>0</v>
      </c>
      <c r="G14" s="15">
        <f>'Приложение №7'!K11+'Приложение №7'!K32</f>
        <v>0</v>
      </c>
      <c r="H14" s="15">
        <f>'Приложение №7'!L11+'Приложение №7'!L32</f>
        <v>1747.7</v>
      </c>
      <c r="I14" s="15">
        <f>'Приложение №7'!M11+'Приложение №7'!M32</f>
        <v>0</v>
      </c>
      <c r="J14" s="15">
        <f>'Приложение №7'!N11+'Приложение №7'!N32</f>
        <v>0</v>
      </c>
    </row>
    <row r="15" spans="1:10" ht="51.75" customHeight="1" x14ac:dyDescent="0.3">
      <c r="A15" s="71" t="s">
        <v>102</v>
      </c>
      <c r="B15" s="86" t="s">
        <v>107</v>
      </c>
      <c r="C15" s="89"/>
      <c r="D15" s="89"/>
      <c r="E15" s="89"/>
      <c r="F15" s="89"/>
      <c r="G15" s="89"/>
      <c r="H15" s="89"/>
      <c r="I15" s="89"/>
      <c r="J15" s="89"/>
    </row>
    <row r="16" spans="1:10" ht="18" customHeight="1" x14ac:dyDescent="0.3">
      <c r="A16" s="71"/>
      <c r="B16" s="86" t="s">
        <v>108</v>
      </c>
      <c r="C16" s="89"/>
      <c r="D16" s="89"/>
      <c r="E16" s="89"/>
      <c r="F16" s="89"/>
      <c r="G16" s="89"/>
      <c r="H16" s="89"/>
      <c r="I16" s="89"/>
      <c r="J16" s="89"/>
    </row>
    <row r="17" spans="1:10" ht="39.75" customHeight="1" x14ac:dyDescent="0.3">
      <c r="A17" s="71"/>
      <c r="B17" s="90" t="s">
        <v>109</v>
      </c>
      <c r="C17" s="90"/>
      <c r="D17" s="90"/>
      <c r="E17" s="90"/>
      <c r="F17" s="90"/>
      <c r="G17" s="90"/>
      <c r="H17" s="90"/>
      <c r="I17" s="90"/>
      <c r="J17" s="90"/>
    </row>
  </sheetData>
  <mergeCells count="16">
    <mergeCell ref="A1:J1"/>
    <mergeCell ref="B7:J7"/>
    <mergeCell ref="B8:J8"/>
    <mergeCell ref="B9:J9"/>
    <mergeCell ref="A10:A11"/>
    <mergeCell ref="B10:J10"/>
    <mergeCell ref="A15:A17"/>
    <mergeCell ref="B15:J15"/>
    <mergeCell ref="B16:J16"/>
    <mergeCell ref="B17:J17"/>
    <mergeCell ref="B2:J2"/>
    <mergeCell ref="B3:J3"/>
    <mergeCell ref="A4:A6"/>
    <mergeCell ref="B4:J4"/>
    <mergeCell ref="B5:J5"/>
    <mergeCell ref="B6:J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zoomScaleNormal="100" workbookViewId="0">
      <selection activeCell="J11" sqref="J11"/>
    </sheetView>
  </sheetViews>
  <sheetFormatPr defaultRowHeight="14.4" x14ac:dyDescent="0.3"/>
  <cols>
    <col min="1" max="1" width="17.44140625" customWidth="1"/>
    <col min="2" max="2" width="9.33203125" customWidth="1"/>
    <col min="3" max="3" width="8.6640625" customWidth="1"/>
    <col min="4" max="4" width="8.44140625" customWidth="1"/>
    <col min="5" max="5" width="8.33203125" customWidth="1"/>
    <col min="6" max="7" width="8.44140625" customWidth="1"/>
    <col min="8" max="8" width="7.6640625" customWidth="1"/>
    <col min="9" max="9" width="9.44140625" customWidth="1"/>
    <col min="10" max="10" width="8.33203125" customWidth="1"/>
  </cols>
  <sheetData>
    <row r="1" spans="1:10" ht="36" customHeight="1" x14ac:dyDescent="0.3">
      <c r="A1" s="87" t="s">
        <v>103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66" customHeight="1" x14ac:dyDescent="0.3">
      <c r="A2" s="11" t="s">
        <v>92</v>
      </c>
      <c r="B2" s="79" t="s">
        <v>116</v>
      </c>
      <c r="C2" s="79"/>
      <c r="D2" s="79"/>
      <c r="E2" s="79"/>
      <c r="F2" s="79"/>
      <c r="G2" s="79"/>
      <c r="H2" s="79"/>
      <c r="I2" s="79"/>
      <c r="J2" s="79"/>
    </row>
    <row r="3" spans="1:10" ht="64.5" customHeight="1" x14ac:dyDescent="0.3">
      <c r="A3" s="11" t="s">
        <v>94</v>
      </c>
      <c r="B3" s="86" t="s">
        <v>35</v>
      </c>
      <c r="C3" s="89"/>
      <c r="D3" s="89"/>
      <c r="E3" s="89"/>
      <c r="F3" s="89"/>
      <c r="G3" s="89"/>
      <c r="H3" s="89"/>
      <c r="I3" s="89"/>
      <c r="J3" s="89"/>
    </row>
    <row r="4" spans="1:10" ht="52.5" customHeight="1" x14ac:dyDescent="0.3">
      <c r="A4" s="11" t="s">
        <v>95</v>
      </c>
      <c r="B4" s="86" t="s">
        <v>30</v>
      </c>
      <c r="C4" s="89"/>
      <c r="D4" s="89"/>
      <c r="E4" s="89"/>
      <c r="F4" s="89"/>
      <c r="G4" s="89"/>
      <c r="H4" s="89"/>
      <c r="I4" s="89"/>
      <c r="J4" s="89"/>
    </row>
    <row r="5" spans="1:10" ht="60" customHeight="1" x14ac:dyDescent="0.3">
      <c r="A5" s="11" t="s">
        <v>96</v>
      </c>
      <c r="B5" s="86" t="s">
        <v>9</v>
      </c>
      <c r="C5" s="86"/>
      <c r="D5" s="86"/>
      <c r="E5" s="86"/>
      <c r="F5" s="86"/>
      <c r="G5" s="86"/>
      <c r="H5" s="86"/>
      <c r="I5" s="86"/>
      <c r="J5" s="86"/>
    </row>
    <row r="6" spans="1:10" ht="60" customHeight="1" x14ac:dyDescent="0.3">
      <c r="A6" s="11" t="s">
        <v>98</v>
      </c>
      <c r="B6" s="92" t="s">
        <v>9</v>
      </c>
      <c r="C6" s="92"/>
      <c r="D6" s="92"/>
      <c r="E6" s="92"/>
      <c r="F6" s="92"/>
      <c r="G6" s="92"/>
      <c r="H6" s="92"/>
      <c r="I6" s="92"/>
      <c r="J6" s="92"/>
    </row>
    <row r="7" spans="1:10" ht="54" customHeight="1" x14ac:dyDescent="0.3">
      <c r="A7" s="11" t="s">
        <v>100</v>
      </c>
      <c r="B7" s="71" t="s">
        <v>101</v>
      </c>
      <c r="C7" s="71"/>
      <c r="D7" s="71"/>
      <c r="E7" s="71"/>
      <c r="F7" s="71"/>
      <c r="G7" s="71"/>
      <c r="H7" s="71"/>
      <c r="I7" s="71"/>
      <c r="J7" s="71"/>
    </row>
    <row r="8" spans="1:10" ht="78" customHeight="1" x14ac:dyDescent="0.3">
      <c r="A8" s="71" t="s">
        <v>15</v>
      </c>
      <c r="B8" s="72" t="s">
        <v>16</v>
      </c>
      <c r="C8" s="72"/>
      <c r="D8" s="72"/>
      <c r="E8" s="72"/>
      <c r="F8" s="72"/>
      <c r="G8" s="72"/>
      <c r="H8" s="72"/>
      <c r="I8" s="72"/>
      <c r="J8" s="72"/>
    </row>
    <row r="9" spans="1:10" ht="27" customHeight="1" x14ac:dyDescent="0.3">
      <c r="A9" s="71"/>
      <c r="B9" s="13" t="s">
        <v>17</v>
      </c>
      <c r="C9" s="13" t="s">
        <v>18</v>
      </c>
      <c r="D9" s="13" t="s">
        <v>19</v>
      </c>
      <c r="E9" s="13" t="s">
        <v>20</v>
      </c>
      <c r="F9" s="13" t="s">
        <v>21</v>
      </c>
      <c r="G9" s="13" t="s">
        <v>22</v>
      </c>
      <c r="H9" s="13" t="s">
        <v>23</v>
      </c>
      <c r="I9" s="13" t="s">
        <v>24</v>
      </c>
      <c r="J9" s="13" t="s">
        <v>29</v>
      </c>
    </row>
    <row r="10" spans="1:10" ht="21.75" customHeight="1" x14ac:dyDescent="0.3">
      <c r="A10" s="18" t="s">
        <v>25</v>
      </c>
      <c r="B10" s="14">
        <f>B11+B12</f>
        <v>27430.400000000001</v>
      </c>
      <c r="C10" s="14">
        <f>C11+C12</f>
        <v>5650</v>
      </c>
      <c r="D10" s="14">
        <f t="shared" ref="D10:J10" si="0">D11+D12</f>
        <v>4390.2</v>
      </c>
      <c r="E10" s="14">
        <f t="shared" si="0"/>
        <v>3190.2</v>
      </c>
      <c r="F10" s="14">
        <f t="shared" si="0"/>
        <v>3190.2</v>
      </c>
      <c r="G10" s="14">
        <f t="shared" si="0"/>
        <v>3190.2</v>
      </c>
      <c r="H10" s="14">
        <f t="shared" si="0"/>
        <v>2441.1</v>
      </c>
      <c r="I10" s="14">
        <f t="shared" si="0"/>
        <v>2495.1</v>
      </c>
      <c r="J10" s="14">
        <f t="shared" si="0"/>
        <v>2883.4</v>
      </c>
    </row>
    <row r="11" spans="1:10" ht="86.25" customHeight="1" x14ac:dyDescent="0.3">
      <c r="A11" s="11" t="s">
        <v>26</v>
      </c>
      <c r="B11" s="14">
        <f>C11+D11+E11+F11+G11+H11+I11+J11</f>
        <v>27430.400000000001</v>
      </c>
      <c r="C11" s="15">
        <f>'Приложение №8'!G9</f>
        <v>5650</v>
      </c>
      <c r="D11" s="15">
        <f>'Приложение №8'!H9</f>
        <v>4390.2</v>
      </c>
      <c r="E11" s="15">
        <f>'Приложение №8'!I9</f>
        <v>3190.2</v>
      </c>
      <c r="F11" s="15">
        <f>'Приложение №8'!J9</f>
        <v>3190.2</v>
      </c>
      <c r="G11" s="15">
        <f>'Приложение №8'!K9</f>
        <v>3190.2</v>
      </c>
      <c r="H11" s="15">
        <f>'Приложение №8'!L9</f>
        <v>2441.1</v>
      </c>
      <c r="I11" s="15">
        <f>'Приложение №8'!M9</f>
        <v>2495.1</v>
      </c>
      <c r="J11" s="15">
        <f>'Приложение №8'!N9</f>
        <v>2883.4</v>
      </c>
    </row>
    <row r="12" spans="1:10" ht="67.5" customHeight="1" x14ac:dyDescent="0.3">
      <c r="A12" s="11" t="s">
        <v>27</v>
      </c>
      <c r="B12" s="14">
        <f>C12+D12+E12+F12+G12+H12+I12+J12</f>
        <v>0</v>
      </c>
      <c r="C12" s="15">
        <f>'Приложение №8'!G11</f>
        <v>0</v>
      </c>
      <c r="D12" s="15">
        <f>'Приложение №8'!H11</f>
        <v>0</v>
      </c>
      <c r="E12" s="15">
        <f>'Приложение №8'!I11</f>
        <v>0</v>
      </c>
      <c r="F12" s="15">
        <f>'Приложение №8'!J11</f>
        <v>0</v>
      </c>
      <c r="G12" s="15">
        <f>'Приложение №8'!K11</f>
        <v>0</v>
      </c>
      <c r="H12" s="15">
        <f>'Приложение №8'!L11</f>
        <v>0</v>
      </c>
      <c r="I12" s="15">
        <f>'Приложение №8'!M11</f>
        <v>0</v>
      </c>
      <c r="J12" s="15">
        <f>'Приложение №8'!N11</f>
        <v>0</v>
      </c>
    </row>
    <row r="13" spans="1:10" ht="72.75" customHeight="1" x14ac:dyDescent="0.3">
      <c r="A13" s="11" t="s">
        <v>102</v>
      </c>
      <c r="B13" s="84" t="s">
        <v>58</v>
      </c>
      <c r="C13" s="91"/>
      <c r="D13" s="91"/>
      <c r="E13" s="91"/>
      <c r="F13" s="91"/>
      <c r="G13" s="91"/>
      <c r="H13" s="91"/>
      <c r="I13" s="91"/>
      <c r="J13" s="91"/>
    </row>
  </sheetData>
  <mergeCells count="10">
    <mergeCell ref="B7:J7"/>
    <mergeCell ref="A8:A9"/>
    <mergeCell ref="B8:J8"/>
    <mergeCell ref="B13:J13"/>
    <mergeCell ref="A1:J1"/>
    <mergeCell ref="B2:J2"/>
    <mergeCell ref="B3:J3"/>
    <mergeCell ref="B4:J4"/>
    <mergeCell ref="B5:J5"/>
    <mergeCell ref="B6:J6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11" sqref="B11"/>
    </sheetView>
  </sheetViews>
  <sheetFormatPr defaultRowHeight="14.4" x14ac:dyDescent="0.3"/>
  <cols>
    <col min="1" max="1" width="20.44140625" customWidth="1"/>
    <col min="2" max="2" width="9" customWidth="1"/>
    <col min="3" max="3" width="7.44140625" bestFit="1" customWidth="1"/>
    <col min="4" max="4" width="7.6640625" bestFit="1" customWidth="1"/>
    <col min="5" max="7" width="7.44140625" bestFit="1" customWidth="1"/>
    <col min="8" max="8" width="7.6640625" bestFit="1" customWidth="1"/>
    <col min="9" max="10" width="7.44140625" bestFit="1" customWidth="1"/>
  </cols>
  <sheetData>
    <row r="1" spans="1:10" ht="32.25" customHeight="1" x14ac:dyDescent="0.3">
      <c r="A1" s="87" t="s">
        <v>103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4.5" customHeight="1" x14ac:dyDescent="0.3">
      <c r="A2" s="21" t="s">
        <v>92</v>
      </c>
      <c r="B2" s="95" t="s">
        <v>117</v>
      </c>
      <c r="C2" s="95"/>
      <c r="D2" s="95"/>
      <c r="E2" s="95"/>
      <c r="F2" s="95"/>
      <c r="G2" s="95"/>
      <c r="H2" s="95"/>
      <c r="I2" s="95"/>
      <c r="J2" s="95"/>
    </row>
    <row r="3" spans="1:10" ht="58.5" customHeight="1" x14ac:dyDescent="0.3">
      <c r="A3" s="21" t="s">
        <v>94</v>
      </c>
      <c r="B3" s="90" t="s">
        <v>119</v>
      </c>
      <c r="C3" s="96"/>
      <c r="D3" s="96"/>
      <c r="E3" s="96"/>
      <c r="F3" s="96"/>
      <c r="G3" s="96"/>
      <c r="H3" s="96"/>
      <c r="I3" s="96"/>
      <c r="J3" s="96"/>
    </row>
    <row r="4" spans="1:10" ht="78" customHeight="1" x14ac:dyDescent="0.3">
      <c r="A4" s="21" t="s">
        <v>95</v>
      </c>
      <c r="B4" s="90" t="s">
        <v>120</v>
      </c>
      <c r="C4" s="96"/>
      <c r="D4" s="96"/>
      <c r="E4" s="96"/>
      <c r="F4" s="96"/>
      <c r="G4" s="96"/>
      <c r="H4" s="96"/>
      <c r="I4" s="96"/>
      <c r="J4" s="96"/>
    </row>
    <row r="5" spans="1:10" ht="58.5" customHeight="1" x14ac:dyDescent="0.3">
      <c r="A5" s="21" t="s">
        <v>96</v>
      </c>
      <c r="B5" s="97" t="s">
        <v>9</v>
      </c>
      <c r="C5" s="97"/>
      <c r="D5" s="97"/>
      <c r="E5" s="97"/>
      <c r="F5" s="97"/>
      <c r="G5" s="97"/>
      <c r="H5" s="97"/>
      <c r="I5" s="97"/>
      <c r="J5" s="97"/>
    </row>
    <row r="6" spans="1:10" ht="76.5" customHeight="1" x14ac:dyDescent="0.3">
      <c r="A6" s="21" t="s">
        <v>98</v>
      </c>
      <c r="B6" s="97" t="s">
        <v>118</v>
      </c>
      <c r="C6" s="97"/>
      <c r="D6" s="97"/>
      <c r="E6" s="97"/>
      <c r="F6" s="97"/>
      <c r="G6" s="97"/>
      <c r="H6" s="97"/>
      <c r="I6" s="97"/>
      <c r="J6" s="97"/>
    </row>
    <row r="7" spans="1:10" ht="31.2" x14ac:dyDescent="0.3">
      <c r="A7" s="21" t="s">
        <v>100</v>
      </c>
      <c r="B7" s="93" t="s">
        <v>101</v>
      </c>
      <c r="C7" s="93"/>
      <c r="D7" s="93"/>
      <c r="E7" s="93"/>
      <c r="F7" s="93"/>
      <c r="G7" s="93"/>
      <c r="H7" s="93"/>
      <c r="I7" s="93"/>
      <c r="J7" s="93"/>
    </row>
    <row r="8" spans="1:10" ht="75" customHeight="1" x14ac:dyDescent="0.3">
      <c r="A8" s="93" t="s">
        <v>15</v>
      </c>
      <c r="B8" s="93" t="s">
        <v>16</v>
      </c>
      <c r="C8" s="93"/>
      <c r="D8" s="93"/>
      <c r="E8" s="93"/>
      <c r="F8" s="93"/>
      <c r="G8" s="93"/>
      <c r="H8" s="93"/>
      <c r="I8" s="93"/>
      <c r="J8" s="93"/>
    </row>
    <row r="9" spans="1:10" ht="26.25" customHeight="1" x14ac:dyDescent="0.3">
      <c r="A9" s="93"/>
      <c r="B9" s="23" t="s">
        <v>17</v>
      </c>
      <c r="C9" s="23" t="s">
        <v>18</v>
      </c>
      <c r="D9" s="23" t="s">
        <v>19</v>
      </c>
      <c r="E9" s="23" t="s">
        <v>20</v>
      </c>
      <c r="F9" s="23" t="s">
        <v>21</v>
      </c>
      <c r="G9" s="23" t="s">
        <v>22</v>
      </c>
      <c r="H9" s="23" t="s">
        <v>23</v>
      </c>
      <c r="I9" s="23" t="s">
        <v>24</v>
      </c>
      <c r="J9" s="23" t="s">
        <v>29</v>
      </c>
    </row>
    <row r="10" spans="1:10" ht="38.25" customHeight="1" x14ac:dyDescent="0.3">
      <c r="A10" s="21" t="s">
        <v>25</v>
      </c>
      <c r="B10" s="17">
        <f>B11+B12</f>
        <v>101773.7068</v>
      </c>
      <c r="C10" s="17">
        <f>C11+C12</f>
        <v>6309.2</v>
      </c>
      <c r="D10" s="17">
        <f t="shared" ref="D10:J10" si="0">D11+D12</f>
        <v>14278.2</v>
      </c>
      <c r="E10" s="17">
        <f t="shared" si="0"/>
        <v>9139.6</v>
      </c>
      <c r="F10" s="17">
        <f t="shared" si="0"/>
        <v>4141.3999999999996</v>
      </c>
      <c r="G10" s="17">
        <f t="shared" si="0"/>
        <v>2672.6</v>
      </c>
      <c r="H10" s="17">
        <f t="shared" si="0"/>
        <v>59285.906799999997</v>
      </c>
      <c r="I10" s="17">
        <f t="shared" si="0"/>
        <v>5946.8</v>
      </c>
      <c r="J10" s="17">
        <f t="shared" si="0"/>
        <v>0</v>
      </c>
    </row>
    <row r="11" spans="1:10" ht="80.25" customHeight="1" x14ac:dyDescent="0.3">
      <c r="A11" s="21" t="s">
        <v>26</v>
      </c>
      <c r="B11" s="17">
        <f>C11+D11+E11+F11+G11+H11+I11+J11</f>
        <v>69526.906799999997</v>
      </c>
      <c r="C11" s="24">
        <f>'Приложение №9'!G9</f>
        <v>6309.2</v>
      </c>
      <c r="D11" s="24">
        <f>'Приложение №9'!H9</f>
        <v>14278.2</v>
      </c>
      <c r="E11" s="24">
        <f>'Приложение №9'!I9</f>
        <v>9139.6</v>
      </c>
      <c r="F11" s="24">
        <f>'Приложение №9'!J9</f>
        <v>4141.3999999999996</v>
      </c>
      <c r="G11" s="24">
        <f>'Приложение №9'!K9</f>
        <v>2672.6</v>
      </c>
      <c r="H11" s="24">
        <f>'Приложение №9'!L9</f>
        <v>27039.106800000001</v>
      </c>
      <c r="I11" s="24">
        <f>'Приложение №9'!M9</f>
        <v>5946.8</v>
      </c>
      <c r="J11" s="24">
        <f>'Приложение №9'!N9</f>
        <v>0</v>
      </c>
    </row>
    <row r="12" spans="1:10" ht="46.8" x14ac:dyDescent="0.3">
      <c r="A12" s="21" t="s">
        <v>27</v>
      </c>
      <c r="B12" s="17">
        <f>C12+D12+E12+F12+G12+H12+I12+J12</f>
        <v>32246.799999999999</v>
      </c>
      <c r="C12" s="24">
        <f>'Приложение №9'!G11</f>
        <v>0</v>
      </c>
      <c r="D12" s="24">
        <f>'Приложение №9'!H11</f>
        <v>0</v>
      </c>
      <c r="E12" s="24">
        <f>'Приложение №9'!I11</f>
        <v>0</v>
      </c>
      <c r="F12" s="24">
        <f>'Приложение №9'!J11</f>
        <v>0</v>
      </c>
      <c r="G12" s="24">
        <f>'Приложение №9'!K11</f>
        <v>0</v>
      </c>
      <c r="H12" s="24">
        <f>'Приложение №9'!L11</f>
        <v>32246.799999999999</v>
      </c>
      <c r="I12" s="24">
        <f>'Приложение №9'!M11</f>
        <v>0</v>
      </c>
      <c r="J12" s="24">
        <f>'Приложение №9'!N11</f>
        <v>0</v>
      </c>
    </row>
    <row r="13" spans="1:10" ht="95.25" customHeight="1" x14ac:dyDescent="0.3">
      <c r="A13" s="21" t="s">
        <v>102</v>
      </c>
      <c r="B13" s="85" t="s">
        <v>121</v>
      </c>
      <c r="C13" s="94"/>
      <c r="D13" s="94"/>
      <c r="E13" s="94"/>
      <c r="F13" s="94"/>
      <c r="G13" s="94"/>
      <c r="H13" s="94"/>
      <c r="I13" s="94"/>
      <c r="J13" s="94"/>
    </row>
  </sheetData>
  <mergeCells count="10">
    <mergeCell ref="A8:A9"/>
    <mergeCell ref="B8:J8"/>
    <mergeCell ref="B13:J13"/>
    <mergeCell ref="A1:J1"/>
    <mergeCell ref="B2:J2"/>
    <mergeCell ref="B3:J3"/>
    <mergeCell ref="B4:J4"/>
    <mergeCell ref="B5:J5"/>
    <mergeCell ref="B6:J6"/>
    <mergeCell ref="B7:J7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opLeftCell="A4" workbookViewId="0">
      <selection activeCell="Q9" sqref="Q9"/>
    </sheetView>
  </sheetViews>
  <sheetFormatPr defaultRowHeight="14.4" x14ac:dyDescent="0.3"/>
  <cols>
    <col min="1" max="1" width="5.33203125" customWidth="1"/>
    <col min="2" max="2" width="25.6640625" customWidth="1"/>
    <col min="3" max="3" width="11.44140625" customWidth="1"/>
    <col min="4" max="4" width="11.33203125" customWidth="1"/>
    <col min="5" max="5" width="29.44140625" customWidth="1"/>
    <col min="6" max="6" width="8" customWidth="1"/>
    <col min="7" max="7" width="10.33203125" customWidth="1"/>
    <col min="8" max="15" width="5.5546875" bestFit="1" customWidth="1"/>
  </cols>
  <sheetData>
    <row r="1" spans="1:15" ht="50.25" customHeight="1" x14ac:dyDescent="0.3">
      <c r="I1" s="98" t="s">
        <v>122</v>
      </c>
      <c r="J1" s="98"/>
      <c r="K1" s="98"/>
      <c r="L1" s="98"/>
      <c r="M1" s="98"/>
      <c r="N1" s="98"/>
      <c r="O1" s="98"/>
    </row>
    <row r="2" spans="1:15" ht="15.6" x14ac:dyDescent="0.3">
      <c r="I2" s="9"/>
      <c r="J2" s="9"/>
      <c r="K2" s="9"/>
      <c r="L2" s="9"/>
      <c r="M2" s="9"/>
      <c r="N2" s="9"/>
      <c r="O2" s="9"/>
    </row>
    <row r="3" spans="1:15" ht="17.399999999999999" x14ac:dyDescent="0.3">
      <c r="A3" s="99" t="s">
        <v>102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8" x14ac:dyDescent="0.3">
      <c r="A4" s="100" t="s">
        <v>138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20.399999999999999" x14ac:dyDescent="0.3">
      <c r="A5" s="101" t="s">
        <v>123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ht="67.5" customHeight="1" x14ac:dyDescent="0.3">
      <c r="A6" s="72" t="s">
        <v>124</v>
      </c>
      <c r="B6" s="72" t="s">
        <v>125</v>
      </c>
      <c r="C6" s="72" t="s">
        <v>126</v>
      </c>
      <c r="D6" s="72"/>
      <c r="E6" s="72" t="s">
        <v>127</v>
      </c>
      <c r="F6" s="72" t="s">
        <v>128</v>
      </c>
      <c r="G6" s="72" t="s">
        <v>129</v>
      </c>
      <c r="H6" s="72" t="s">
        <v>130</v>
      </c>
      <c r="I6" s="72"/>
      <c r="J6" s="72"/>
      <c r="K6" s="72"/>
      <c r="L6" s="72"/>
      <c r="M6" s="72"/>
      <c r="N6" s="72"/>
      <c r="O6" s="72"/>
    </row>
    <row r="7" spans="1:15" ht="84.75" customHeight="1" x14ac:dyDescent="0.3">
      <c r="A7" s="72"/>
      <c r="B7" s="72"/>
      <c r="C7" s="19" t="s">
        <v>131</v>
      </c>
      <c r="D7" s="19" t="s">
        <v>132</v>
      </c>
      <c r="E7" s="72"/>
      <c r="F7" s="72"/>
      <c r="G7" s="72"/>
      <c r="H7" s="19" t="s">
        <v>18</v>
      </c>
      <c r="I7" s="19" t="s">
        <v>19</v>
      </c>
      <c r="J7" s="19" t="s">
        <v>20</v>
      </c>
      <c r="K7" s="19" t="s">
        <v>21</v>
      </c>
      <c r="L7" s="19" t="s">
        <v>22</v>
      </c>
      <c r="M7" s="19" t="s">
        <v>23</v>
      </c>
      <c r="N7" s="19" t="s">
        <v>24</v>
      </c>
      <c r="O7" s="19" t="s">
        <v>29</v>
      </c>
    </row>
    <row r="8" spans="1:15" ht="117.6" customHeight="1" x14ac:dyDescent="0.3">
      <c r="A8" s="72">
        <v>1</v>
      </c>
      <c r="B8" s="84" t="s">
        <v>133</v>
      </c>
      <c r="C8" s="102">
        <f>'Паспорт подпрограммы №1'!B11</f>
        <v>591971.04207999993</v>
      </c>
      <c r="D8" s="102">
        <f>'Паспорт подпрограммы №1'!B12</f>
        <v>181241.52899999998</v>
      </c>
      <c r="E8" s="25" t="s">
        <v>134</v>
      </c>
      <c r="F8" s="19" t="s">
        <v>135</v>
      </c>
      <c r="G8" s="19">
        <v>42</v>
      </c>
      <c r="H8" s="19">
        <v>45</v>
      </c>
      <c r="I8" s="19">
        <v>48</v>
      </c>
      <c r="J8" s="19">
        <v>51</v>
      </c>
      <c r="K8" s="19">
        <v>54</v>
      </c>
      <c r="L8" s="19">
        <v>55</v>
      </c>
      <c r="M8" s="19">
        <v>50</v>
      </c>
      <c r="N8" s="19">
        <v>51</v>
      </c>
      <c r="O8" s="19">
        <v>52</v>
      </c>
    </row>
    <row r="9" spans="1:15" ht="147.75" customHeight="1" x14ac:dyDescent="0.3">
      <c r="A9" s="72"/>
      <c r="B9" s="84"/>
      <c r="C9" s="102"/>
      <c r="D9" s="102"/>
      <c r="E9" s="25" t="s">
        <v>136</v>
      </c>
      <c r="F9" s="19" t="s">
        <v>137</v>
      </c>
      <c r="G9" s="19">
        <v>39.1</v>
      </c>
      <c r="H9" s="19">
        <v>34.799999999999997</v>
      </c>
      <c r="I9" s="19">
        <v>30.4</v>
      </c>
      <c r="J9" s="19">
        <v>26.1</v>
      </c>
      <c r="K9" s="19">
        <v>21.7</v>
      </c>
      <c r="L9" s="19">
        <v>21.3</v>
      </c>
      <c r="M9" s="19">
        <v>21</v>
      </c>
      <c r="N9" s="19">
        <v>21</v>
      </c>
      <c r="O9" s="19">
        <v>21</v>
      </c>
    </row>
  </sheetData>
  <mergeCells count="15">
    <mergeCell ref="I1:O1"/>
    <mergeCell ref="A3:O3"/>
    <mergeCell ref="A4:O4"/>
    <mergeCell ref="A5:O5"/>
    <mergeCell ref="A8:A9"/>
    <mergeCell ref="B8:B9"/>
    <mergeCell ref="C8:C9"/>
    <mergeCell ref="D8:D9"/>
    <mergeCell ref="H6:O6"/>
    <mergeCell ref="A6:A7"/>
    <mergeCell ref="B6:B7"/>
    <mergeCell ref="C6:D6"/>
    <mergeCell ref="E6:E7"/>
    <mergeCell ref="F6:F7"/>
    <mergeCell ref="G6:G7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C8" sqref="C8:C10"/>
    </sheetView>
  </sheetViews>
  <sheetFormatPr defaultRowHeight="14.4" x14ac:dyDescent="0.3"/>
  <cols>
    <col min="1" max="1" width="4.33203125" customWidth="1"/>
    <col min="2" max="2" width="35.33203125" customWidth="1"/>
    <col min="3" max="3" width="11.33203125" customWidth="1"/>
    <col min="4" max="4" width="8.5546875" customWidth="1"/>
    <col min="5" max="5" width="32.6640625" customWidth="1"/>
    <col min="6" max="6" width="6.6640625" customWidth="1"/>
    <col min="8" max="15" width="5.5546875" bestFit="1" customWidth="1"/>
  </cols>
  <sheetData>
    <row r="1" spans="1:15" ht="45.75" customHeight="1" x14ac:dyDescent="0.3">
      <c r="I1" s="98" t="s">
        <v>145</v>
      </c>
      <c r="J1" s="98"/>
      <c r="K1" s="98"/>
      <c r="L1" s="98"/>
      <c r="M1" s="98"/>
      <c r="N1" s="98"/>
      <c r="O1" s="98"/>
    </row>
    <row r="2" spans="1:15" ht="15.6" x14ac:dyDescent="0.3">
      <c r="I2" s="9"/>
      <c r="J2" s="9"/>
      <c r="K2" s="9"/>
      <c r="L2" s="9"/>
      <c r="M2" s="9"/>
      <c r="N2" s="9"/>
      <c r="O2" s="9"/>
    </row>
    <row r="3" spans="1:15" ht="17.399999999999999" x14ac:dyDescent="0.3">
      <c r="A3" s="99" t="s">
        <v>102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15" ht="18" x14ac:dyDescent="0.3">
      <c r="A4" s="100" t="s">
        <v>146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20.399999999999999" x14ac:dyDescent="0.3">
      <c r="A5" s="101" t="s">
        <v>123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</row>
    <row r="6" spans="1:15" ht="79.5" customHeight="1" x14ac:dyDescent="0.3">
      <c r="A6" s="72" t="s">
        <v>124</v>
      </c>
      <c r="B6" s="72" t="s">
        <v>125</v>
      </c>
      <c r="C6" s="72" t="s">
        <v>126</v>
      </c>
      <c r="D6" s="72"/>
      <c r="E6" s="72" t="s">
        <v>127</v>
      </c>
      <c r="F6" s="72" t="s">
        <v>128</v>
      </c>
      <c r="G6" s="72" t="s">
        <v>129</v>
      </c>
      <c r="H6" s="72" t="s">
        <v>130</v>
      </c>
      <c r="I6" s="72"/>
      <c r="J6" s="72"/>
      <c r="K6" s="72"/>
      <c r="L6" s="72"/>
      <c r="M6" s="72"/>
      <c r="N6" s="72"/>
      <c r="O6" s="72"/>
    </row>
    <row r="7" spans="1:15" ht="98.25" customHeight="1" x14ac:dyDescent="0.3">
      <c r="A7" s="72"/>
      <c r="B7" s="72"/>
      <c r="C7" s="19" t="s">
        <v>131</v>
      </c>
      <c r="D7" s="19" t="s">
        <v>132</v>
      </c>
      <c r="E7" s="72"/>
      <c r="F7" s="72"/>
      <c r="G7" s="72"/>
      <c r="H7" s="19" t="s">
        <v>18</v>
      </c>
      <c r="I7" s="19" t="s">
        <v>19</v>
      </c>
      <c r="J7" s="19" t="s">
        <v>20</v>
      </c>
      <c r="K7" s="19" t="s">
        <v>21</v>
      </c>
      <c r="L7" s="19" t="s">
        <v>22</v>
      </c>
      <c r="M7" s="19" t="s">
        <v>23</v>
      </c>
      <c r="N7" s="19" t="s">
        <v>24</v>
      </c>
      <c r="O7" s="19" t="s">
        <v>29</v>
      </c>
    </row>
    <row r="8" spans="1:15" ht="98.25" customHeight="1" x14ac:dyDescent="0.3">
      <c r="A8" s="19">
        <v>1</v>
      </c>
      <c r="B8" s="25" t="s">
        <v>139</v>
      </c>
      <c r="C8" s="103">
        <f>'Паспорт подпрограммы №2'!B13</f>
        <v>67012.899999999994</v>
      </c>
      <c r="D8" s="103">
        <f>'Паспорт подпрограммы №2'!B14</f>
        <v>1747.7</v>
      </c>
      <c r="E8" s="25" t="s">
        <v>140</v>
      </c>
      <c r="F8" s="19" t="s">
        <v>141</v>
      </c>
      <c r="G8" s="19">
        <v>40</v>
      </c>
      <c r="H8" s="19">
        <v>30</v>
      </c>
      <c r="I8" s="19">
        <v>20</v>
      </c>
      <c r="J8" s="19">
        <v>15</v>
      </c>
      <c r="K8" s="19">
        <v>50</v>
      </c>
      <c r="L8" s="19">
        <v>49</v>
      </c>
      <c r="M8" s="19">
        <v>48</v>
      </c>
      <c r="N8" s="19">
        <v>47</v>
      </c>
      <c r="O8" s="19">
        <v>47</v>
      </c>
    </row>
    <row r="9" spans="1:15" ht="78" x14ac:dyDescent="0.3">
      <c r="A9" s="19">
        <v>2</v>
      </c>
      <c r="B9" s="25" t="s">
        <v>142</v>
      </c>
      <c r="C9" s="104"/>
      <c r="D9" s="104"/>
      <c r="E9" s="25" t="s">
        <v>143</v>
      </c>
      <c r="F9" s="19" t="s">
        <v>144</v>
      </c>
      <c r="G9" s="19">
        <v>70</v>
      </c>
      <c r="H9" s="19">
        <v>60</v>
      </c>
      <c r="I9" s="19">
        <v>50</v>
      </c>
      <c r="J9" s="19">
        <v>40</v>
      </c>
      <c r="K9" s="19">
        <v>30</v>
      </c>
      <c r="L9" s="19">
        <v>28</v>
      </c>
      <c r="M9" s="19">
        <v>26</v>
      </c>
      <c r="N9" s="19">
        <v>25</v>
      </c>
      <c r="O9" s="19">
        <v>20</v>
      </c>
    </row>
    <row r="10" spans="1:15" ht="129.75" customHeight="1" x14ac:dyDescent="0.3">
      <c r="A10" s="19">
        <v>3</v>
      </c>
      <c r="B10" s="27" t="s">
        <v>112</v>
      </c>
      <c r="C10" s="105"/>
      <c r="D10" s="105"/>
      <c r="E10" s="27" t="s">
        <v>147</v>
      </c>
      <c r="F10" s="19" t="s">
        <v>141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2</v>
      </c>
      <c r="N10" s="19">
        <v>0</v>
      </c>
      <c r="O10" s="19">
        <v>0</v>
      </c>
    </row>
  </sheetData>
  <mergeCells count="13">
    <mergeCell ref="I1:O1"/>
    <mergeCell ref="A3:O3"/>
    <mergeCell ref="A4:O4"/>
    <mergeCell ref="A5:O5"/>
    <mergeCell ref="C8:C10"/>
    <mergeCell ref="D8:D10"/>
    <mergeCell ref="A6:A7"/>
    <mergeCell ref="B6:B7"/>
    <mergeCell ref="C6:D6"/>
    <mergeCell ref="E6:E7"/>
    <mergeCell ref="F6:F7"/>
    <mergeCell ref="G6:G7"/>
    <mergeCell ref="H6:O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90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"/>
  <sheetViews>
    <sheetView topLeftCell="A2" workbookViewId="0">
      <selection activeCell="C9" sqref="C9"/>
    </sheetView>
  </sheetViews>
  <sheetFormatPr defaultRowHeight="14.4" x14ac:dyDescent="0.3"/>
  <cols>
    <col min="1" max="1" width="4.33203125" bestFit="1" customWidth="1"/>
    <col min="2" max="2" width="16.5546875" customWidth="1"/>
    <col min="3" max="3" width="12" customWidth="1"/>
    <col min="4" max="4" width="12.5546875" customWidth="1"/>
    <col min="5" max="5" width="19.5546875" customWidth="1"/>
    <col min="6" max="6" width="11.33203125" customWidth="1"/>
    <col min="7" max="7" width="12.6640625" customWidth="1"/>
    <col min="8" max="15" width="5.5546875" bestFit="1" customWidth="1"/>
  </cols>
  <sheetData>
    <row r="2" spans="1:15" ht="45" customHeight="1" x14ac:dyDescent="0.3">
      <c r="I2" s="98" t="s">
        <v>150</v>
      </c>
      <c r="J2" s="98"/>
      <c r="K2" s="98"/>
      <c r="L2" s="98"/>
      <c r="M2" s="98"/>
      <c r="N2" s="98"/>
      <c r="O2" s="98"/>
    </row>
    <row r="3" spans="1:15" ht="15.6" x14ac:dyDescent="0.3">
      <c r="I3" s="10"/>
      <c r="J3" s="10"/>
      <c r="K3" s="10"/>
      <c r="L3" s="10"/>
      <c r="M3" s="10"/>
      <c r="N3" s="10"/>
      <c r="O3" s="10"/>
    </row>
    <row r="4" spans="1:15" ht="17.399999999999999" x14ac:dyDescent="0.3">
      <c r="A4" s="99" t="s">
        <v>102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15" ht="43.5" customHeight="1" x14ac:dyDescent="0.3">
      <c r="A5" s="106" t="s">
        <v>151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</row>
    <row r="6" spans="1:15" ht="20.399999999999999" x14ac:dyDescent="0.3">
      <c r="A6" s="101" t="s">
        <v>123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1:15" ht="64.5" customHeight="1" x14ac:dyDescent="0.3">
      <c r="A7" s="72" t="s">
        <v>124</v>
      </c>
      <c r="B7" s="72" t="s">
        <v>125</v>
      </c>
      <c r="C7" s="72" t="s">
        <v>126</v>
      </c>
      <c r="D7" s="72"/>
      <c r="E7" s="72" t="s">
        <v>127</v>
      </c>
      <c r="F7" s="72" t="s">
        <v>128</v>
      </c>
      <c r="G7" s="72" t="s">
        <v>129</v>
      </c>
      <c r="H7" s="72" t="s">
        <v>130</v>
      </c>
      <c r="I7" s="72"/>
      <c r="J7" s="72"/>
      <c r="K7" s="72"/>
      <c r="L7" s="72"/>
      <c r="M7" s="72"/>
      <c r="N7" s="72"/>
      <c r="O7" s="72"/>
    </row>
    <row r="8" spans="1:15" ht="87.75" customHeight="1" x14ac:dyDescent="0.3">
      <c r="A8" s="72"/>
      <c r="B8" s="72"/>
      <c r="C8" s="19" t="s">
        <v>131</v>
      </c>
      <c r="D8" s="19" t="s">
        <v>132</v>
      </c>
      <c r="E8" s="72"/>
      <c r="F8" s="72"/>
      <c r="G8" s="72"/>
      <c r="H8" s="19" t="s">
        <v>18</v>
      </c>
      <c r="I8" s="19" t="s">
        <v>19</v>
      </c>
      <c r="J8" s="19" t="s">
        <v>20</v>
      </c>
      <c r="K8" s="19" t="s">
        <v>21</v>
      </c>
      <c r="L8" s="19" t="s">
        <v>22</v>
      </c>
      <c r="M8" s="19" t="s">
        <v>23</v>
      </c>
      <c r="N8" s="19" t="s">
        <v>24</v>
      </c>
      <c r="O8" s="19" t="s">
        <v>29</v>
      </c>
    </row>
    <row r="9" spans="1:15" ht="214.5" customHeight="1" x14ac:dyDescent="0.3">
      <c r="A9" s="19">
        <v>1</v>
      </c>
      <c r="B9" s="12" t="s">
        <v>148</v>
      </c>
      <c r="C9" s="26">
        <f>'Паспорт подпрограммы №3'!B11</f>
        <v>27430.400000000001</v>
      </c>
      <c r="D9" s="26">
        <f>'Паспорт подпрограммы №3'!B12</f>
        <v>0</v>
      </c>
      <c r="E9" s="12" t="s">
        <v>149</v>
      </c>
      <c r="F9" s="19" t="s">
        <v>137</v>
      </c>
      <c r="G9" s="19">
        <v>98</v>
      </c>
      <c r="H9" s="19">
        <v>100</v>
      </c>
      <c r="I9" s="19">
        <v>100</v>
      </c>
      <c r="J9" s="19">
        <v>100</v>
      </c>
      <c r="K9" s="19">
        <v>100</v>
      </c>
      <c r="L9" s="19">
        <v>100</v>
      </c>
      <c r="M9" s="19">
        <v>100</v>
      </c>
      <c r="N9" s="19">
        <v>100</v>
      </c>
      <c r="O9" s="19">
        <v>100</v>
      </c>
    </row>
  </sheetData>
  <mergeCells count="11">
    <mergeCell ref="I2:O2"/>
    <mergeCell ref="A4:O4"/>
    <mergeCell ref="A5:O5"/>
    <mergeCell ref="A6:O6"/>
    <mergeCell ref="H7:O7"/>
    <mergeCell ref="A7:A8"/>
    <mergeCell ref="B7:B8"/>
    <mergeCell ref="C7:D7"/>
    <mergeCell ref="E7:E8"/>
    <mergeCell ref="F7:F8"/>
    <mergeCell ref="G7:G8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Паспорт МП</vt:lpstr>
      <vt:lpstr>хар-ка,показ.,фин.об.,упр.,конт</vt:lpstr>
      <vt:lpstr>Паспорт подпрограммы №1</vt:lpstr>
      <vt:lpstr>Паспорт подпрограммы №2</vt:lpstr>
      <vt:lpstr>Паспорт подпрограммы №3</vt:lpstr>
      <vt:lpstr>Паспорт подпрограммы №4</vt:lpstr>
      <vt:lpstr>Приложение №1</vt:lpstr>
      <vt:lpstr>Приложение №2</vt:lpstr>
      <vt:lpstr>Приложение №3</vt:lpstr>
      <vt:lpstr>Приложение №4</vt:lpstr>
      <vt:lpstr>Приложение №5</vt:lpstr>
      <vt:lpstr>Приложение №6</vt:lpstr>
      <vt:lpstr>Приложение №7</vt:lpstr>
      <vt:lpstr>Приложение №8</vt:lpstr>
      <vt:lpstr>Приложение №9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2021-09-28T09:00:07Z</dcterms:modified>
</cp:coreProperties>
</file>