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005" windowHeight="11700"/>
  </bookViews>
  <sheets>
    <sheet name="Паспорт МП" sheetId="1" r:id="rId1"/>
    <sheet name="Содержание" sheetId="2" r:id="rId2"/>
    <sheet name="Паспорт подрограммы 1" sheetId="10" r:id="rId3"/>
    <sheet name="Паспорт подпрограммы 2" sheetId="3" r:id="rId4"/>
    <sheet name="Приложение №1" sheetId="4" r:id="rId5"/>
    <sheet name="Приложение № 2" sheetId="9" r:id="rId6"/>
    <sheet name="Приложение №3" sheetId="5" r:id="rId7"/>
    <sheet name="Приложение №4" sheetId="6" r:id="rId8"/>
    <sheet name="Приложение №5" sheetId="7" r:id="rId9"/>
  </sheets>
  <definedNames>
    <definedName name="_xlnm.Print_Area" localSheetId="0">'Паспорт МП'!$A$1:$L$30</definedName>
    <definedName name="_xlnm.Print_Area" localSheetId="6">'Приложение №3'!$A$1:$F$88</definedName>
    <definedName name="_xlnm.Print_Area" localSheetId="7">'Приложение №4'!$A$1:$R$23</definedName>
    <definedName name="_xlnm.Print_Area" localSheetId="1">Содержание!$A$1:$I$11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9" l="1"/>
  <c r="D8" i="9"/>
  <c r="C8" i="4"/>
  <c r="D8" i="4"/>
  <c r="B13" i="10"/>
  <c r="B11" i="3"/>
  <c r="D13" i="10"/>
  <c r="E13" i="10"/>
  <c r="F13" i="10"/>
  <c r="G13" i="10"/>
  <c r="H13" i="10"/>
  <c r="I13" i="10"/>
  <c r="J13" i="10"/>
  <c r="K13" i="10"/>
  <c r="L13" i="10"/>
  <c r="C13" i="10"/>
  <c r="E14" i="10"/>
  <c r="F14" i="10"/>
  <c r="G14" i="10"/>
  <c r="H14" i="10"/>
  <c r="I14" i="10"/>
  <c r="J14" i="10"/>
  <c r="K14" i="10"/>
  <c r="L14" i="10"/>
  <c r="D14" i="10"/>
  <c r="C14" i="10"/>
  <c r="J17" i="5"/>
  <c r="J16" i="5"/>
  <c r="D21" i="5"/>
  <c r="D63" i="5"/>
  <c r="D78" i="5"/>
  <c r="D71" i="5"/>
  <c r="E74" i="5"/>
  <c r="F9" i="7"/>
  <c r="F8" i="7"/>
  <c r="F13" i="7"/>
  <c r="F12" i="7"/>
  <c r="F11" i="7"/>
  <c r="F10" i="7"/>
  <c r="E10" i="7"/>
  <c r="E9" i="7"/>
  <c r="E8" i="7"/>
  <c r="F19" i="6"/>
  <c r="T12" i="6"/>
  <c r="T9" i="6"/>
  <c r="F8" i="6"/>
  <c r="N24" i="7" l="1"/>
  <c r="N19" i="7"/>
  <c r="N19" i="6"/>
  <c r="D24" i="1" l="1"/>
  <c r="E24" i="1"/>
  <c r="F24" i="1"/>
  <c r="G24" i="1"/>
  <c r="H24" i="1"/>
  <c r="I24" i="1"/>
  <c r="J24" i="1"/>
  <c r="K24" i="1"/>
  <c r="L24" i="1"/>
  <c r="L23" i="1"/>
  <c r="L22" i="1"/>
  <c r="D23" i="1"/>
  <c r="E23" i="1"/>
  <c r="F23" i="1"/>
  <c r="G23" i="1"/>
  <c r="H23" i="1"/>
  <c r="I23" i="1"/>
  <c r="K23" i="1"/>
  <c r="C23" i="1"/>
  <c r="D22" i="1"/>
  <c r="E22" i="1"/>
  <c r="F22" i="1"/>
  <c r="G22" i="1"/>
  <c r="H22" i="1"/>
  <c r="I22" i="1"/>
  <c r="K22" i="1"/>
  <c r="C22" i="1"/>
  <c r="C24" i="1"/>
  <c r="D15" i="10"/>
  <c r="E15" i="10"/>
  <c r="F15" i="10"/>
  <c r="G15" i="10"/>
  <c r="H15" i="10"/>
  <c r="I15" i="10"/>
  <c r="J15" i="10"/>
  <c r="K15" i="10"/>
  <c r="L15" i="10"/>
  <c r="C15" i="10"/>
  <c r="C12" i="3"/>
  <c r="D13" i="3"/>
  <c r="E13" i="3"/>
  <c r="F13" i="3"/>
  <c r="G13" i="3"/>
  <c r="H13" i="3"/>
  <c r="I13" i="3"/>
  <c r="J13" i="3"/>
  <c r="K13" i="3"/>
  <c r="L13" i="3"/>
  <c r="C13" i="3"/>
  <c r="C11" i="3" s="1"/>
  <c r="L12" i="3"/>
  <c r="L11" i="3" s="1"/>
  <c r="D68" i="5"/>
  <c r="D59" i="5"/>
  <c r="D48" i="5"/>
  <c r="D45" i="5"/>
  <c r="D33" i="5"/>
  <c r="D9" i="5"/>
  <c r="D6" i="5"/>
  <c r="N9" i="6"/>
  <c r="M9" i="6"/>
  <c r="E12" i="6"/>
  <c r="F20" i="6"/>
  <c r="F21" i="6"/>
  <c r="F22" i="6"/>
  <c r="F16" i="6"/>
  <c r="F17" i="6"/>
  <c r="F15" i="6"/>
  <c r="F14" i="6"/>
  <c r="G12" i="6"/>
  <c r="P18" i="6"/>
  <c r="G18" i="6"/>
  <c r="H18" i="6"/>
  <c r="I18" i="6"/>
  <c r="J18" i="6"/>
  <c r="K18" i="6"/>
  <c r="L18" i="6"/>
  <c r="M18" i="6"/>
  <c r="N18" i="6"/>
  <c r="O18" i="6"/>
  <c r="E18" i="6"/>
  <c r="P13" i="6"/>
  <c r="P12" i="6"/>
  <c r="P11" i="6"/>
  <c r="F11" i="6" s="1"/>
  <c r="P10" i="6"/>
  <c r="F10" i="6" s="1"/>
  <c r="P9" i="6"/>
  <c r="F19" i="7"/>
  <c r="F24" i="7"/>
  <c r="P38" i="7"/>
  <c r="P33" i="7"/>
  <c r="P28" i="7"/>
  <c r="P18" i="7"/>
  <c r="P13" i="7"/>
  <c r="P11" i="7"/>
  <c r="P10" i="7"/>
  <c r="P9" i="7"/>
  <c r="B15" i="10" l="1"/>
  <c r="B24" i="1"/>
  <c r="B13" i="3"/>
  <c r="F9" i="6"/>
  <c r="F12" i="6"/>
  <c r="F18" i="6"/>
  <c r="P8" i="6"/>
  <c r="P23" i="7"/>
  <c r="P12" i="7"/>
  <c r="P8" i="7" s="1"/>
  <c r="G11" i="7"/>
  <c r="E12" i="7"/>
  <c r="E11" i="7"/>
  <c r="N12" i="7"/>
  <c r="O12" i="7"/>
  <c r="H11" i="7"/>
  <c r="I11" i="7"/>
  <c r="J11" i="7"/>
  <c r="K11" i="7"/>
  <c r="L11" i="7"/>
  <c r="M11" i="7"/>
  <c r="N11" i="7"/>
  <c r="O11" i="7"/>
  <c r="H10" i="7"/>
  <c r="I10" i="7"/>
  <c r="J10" i="7"/>
  <c r="K10" i="7"/>
  <c r="L10" i="7"/>
  <c r="M10" i="7"/>
  <c r="N10" i="7"/>
  <c r="O10" i="7"/>
  <c r="G10" i="7"/>
  <c r="H9" i="7"/>
  <c r="I9" i="7"/>
  <c r="J9" i="7"/>
  <c r="K9" i="7"/>
  <c r="L9" i="7"/>
  <c r="M9" i="7"/>
  <c r="N9" i="7"/>
  <c r="O9" i="7"/>
  <c r="G9" i="7"/>
  <c r="E38" i="7"/>
  <c r="G38" i="7"/>
  <c r="H38" i="7"/>
  <c r="I38" i="7"/>
  <c r="K38" i="7"/>
  <c r="L38" i="7"/>
  <c r="M38" i="7"/>
  <c r="N38" i="7"/>
  <c r="O38" i="7"/>
  <c r="J38" i="7"/>
  <c r="F39" i="7"/>
  <c r="F38" i="7" s="1"/>
  <c r="E33" i="7"/>
  <c r="G33" i="7"/>
  <c r="H33" i="7"/>
  <c r="I33" i="7"/>
  <c r="J33" i="7"/>
  <c r="K33" i="7"/>
  <c r="L33" i="7"/>
  <c r="M33" i="7"/>
  <c r="N33" i="7"/>
  <c r="O33" i="7"/>
  <c r="F34" i="7"/>
  <c r="F35" i="7"/>
  <c r="F36" i="7"/>
  <c r="F37" i="7"/>
  <c r="E28" i="7"/>
  <c r="G28" i="7"/>
  <c r="H28" i="7"/>
  <c r="I28" i="7"/>
  <c r="J28" i="7"/>
  <c r="K28" i="7"/>
  <c r="L28" i="7"/>
  <c r="M28" i="7"/>
  <c r="N28" i="7"/>
  <c r="O28" i="7"/>
  <c r="F29" i="7"/>
  <c r="F30" i="7"/>
  <c r="F31" i="7"/>
  <c r="F32" i="7"/>
  <c r="E23" i="7"/>
  <c r="N23" i="7"/>
  <c r="O23" i="7"/>
  <c r="F25" i="7"/>
  <c r="F26" i="7"/>
  <c r="E18" i="7"/>
  <c r="G18" i="7"/>
  <c r="H18" i="7"/>
  <c r="I18" i="7"/>
  <c r="J18" i="7"/>
  <c r="K18" i="7"/>
  <c r="L18" i="7"/>
  <c r="M18" i="7"/>
  <c r="N18" i="7"/>
  <c r="O18" i="7"/>
  <c r="F20" i="7"/>
  <c r="F21" i="7"/>
  <c r="F22" i="7"/>
  <c r="F17" i="7"/>
  <c r="F16" i="7"/>
  <c r="F15" i="7"/>
  <c r="F14" i="7"/>
  <c r="O13" i="7"/>
  <c r="N13" i="7"/>
  <c r="M13" i="7"/>
  <c r="L13" i="7"/>
  <c r="K13" i="7"/>
  <c r="J13" i="7"/>
  <c r="I13" i="7"/>
  <c r="H13" i="7"/>
  <c r="G13" i="7"/>
  <c r="E13" i="7"/>
  <c r="G10" i="6"/>
  <c r="H10" i="6"/>
  <c r="I10" i="6"/>
  <c r="J10" i="6"/>
  <c r="K10" i="6"/>
  <c r="L10" i="6"/>
  <c r="M10" i="6"/>
  <c r="N10" i="6"/>
  <c r="O10" i="6"/>
  <c r="G11" i="6"/>
  <c r="H11" i="6"/>
  <c r="I11" i="6"/>
  <c r="J11" i="6"/>
  <c r="K11" i="6"/>
  <c r="L11" i="6"/>
  <c r="M11" i="6"/>
  <c r="N11" i="6"/>
  <c r="O11" i="6"/>
  <c r="H12" i="6"/>
  <c r="I12" i="6"/>
  <c r="J12" i="6"/>
  <c r="K12" i="6"/>
  <c r="L12" i="6"/>
  <c r="M12" i="6"/>
  <c r="N12" i="6"/>
  <c r="O12" i="6"/>
  <c r="E11" i="6"/>
  <c r="E10" i="6"/>
  <c r="E9" i="6"/>
  <c r="H9" i="6"/>
  <c r="I9" i="6"/>
  <c r="J9" i="6"/>
  <c r="K9" i="6"/>
  <c r="L9" i="6"/>
  <c r="O9" i="6"/>
  <c r="G9" i="6"/>
  <c r="E13" i="6"/>
  <c r="H13" i="6"/>
  <c r="I13" i="6"/>
  <c r="J13" i="6"/>
  <c r="K13" i="6"/>
  <c r="L13" i="6"/>
  <c r="M13" i="6"/>
  <c r="N13" i="6"/>
  <c r="O13" i="6"/>
  <c r="G13" i="6"/>
  <c r="J23" i="1" l="1"/>
  <c r="B23" i="1" s="1"/>
  <c r="G8" i="6"/>
  <c r="O8" i="6"/>
  <c r="K8" i="6"/>
  <c r="E8" i="6"/>
  <c r="H8" i="6"/>
  <c r="M23" i="7"/>
  <c r="M12" i="7"/>
  <c r="M8" i="7" s="1"/>
  <c r="F18" i="7"/>
  <c r="F33" i="7"/>
  <c r="F28" i="7"/>
  <c r="O8" i="7"/>
  <c r="N8" i="7"/>
  <c r="N8" i="6"/>
  <c r="J8" i="6"/>
  <c r="F13" i="6"/>
  <c r="M8" i="6"/>
  <c r="I8" i="6"/>
  <c r="L8" i="6"/>
  <c r="E12" i="3"/>
  <c r="I12" i="3"/>
  <c r="J22" i="1" l="1"/>
  <c r="L23" i="7"/>
  <c r="L12" i="7"/>
  <c r="L8" i="7" s="1"/>
  <c r="H12" i="3"/>
  <c r="D12" i="3"/>
  <c r="F12" i="3"/>
  <c r="J12" i="3"/>
  <c r="G12" i="3"/>
  <c r="K12" i="3"/>
  <c r="B14" i="10" l="1"/>
  <c r="K12" i="7"/>
  <c r="K8" i="7" s="1"/>
  <c r="K23" i="7"/>
  <c r="B12" i="3"/>
  <c r="D11" i="3"/>
  <c r="E11" i="3"/>
  <c r="F11" i="3"/>
  <c r="G11" i="3"/>
  <c r="H11" i="3"/>
  <c r="I11" i="3"/>
  <c r="J11" i="3"/>
  <c r="K11" i="3"/>
  <c r="B22" i="1"/>
  <c r="J12" i="7" l="1"/>
  <c r="J8" i="7" s="1"/>
  <c r="J23" i="7"/>
  <c r="I12" i="7" l="1"/>
  <c r="I23" i="7"/>
  <c r="H12" i="7" l="1"/>
  <c r="H8" i="7" s="1"/>
  <c r="H23" i="7"/>
  <c r="I8" i="7"/>
  <c r="G23" i="7" l="1"/>
  <c r="G12" i="7"/>
  <c r="F27" i="7"/>
  <c r="F23" i="7" s="1"/>
  <c r="G8" i="7" l="1"/>
</calcChain>
</file>

<file path=xl/sharedStrings.xml><?xml version="1.0" encoding="utf-8"?>
<sst xmlns="http://schemas.openxmlformats.org/spreadsheetml/2006/main" count="456" uniqueCount="211">
  <si>
    <t>Паспорт муниципальной Программы</t>
  </si>
  <si>
    <t>Цели муниципальной программы</t>
  </si>
  <si>
    <t>Задачи муниципальной программы</t>
  </si>
  <si>
    <t>Координатор муниципальной программы</t>
  </si>
  <si>
    <t>Муниципальный заказчик муниципальной программы</t>
  </si>
  <si>
    <t>Соисполнитель муниципальной программы</t>
  </si>
  <si>
    <t>Сроки реализации муниципальной программы</t>
  </si>
  <si>
    <t>Перечень подпрограмм</t>
  </si>
  <si>
    <t>Источники финансирования муниципальной программы, в том числе по годам:</t>
  </si>
  <si>
    <t>Расходы (тыс. рублей)</t>
  </si>
  <si>
    <t>Всего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</si>
  <si>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</si>
  <si>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</si>
  <si>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</si>
  <si>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</si>
  <si>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</si>
  <si>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</si>
  <si>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</si>
  <si>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</si>
  <si>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</si>
  <si>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Средства бюджета МО "Кингисеппский муниципальный район"</t>
  </si>
  <si>
    <t>Планируемые результаты реализации муниципальной программы</t>
  </si>
  <si>
    <t>Наименование муниципальной программы</t>
  </si>
  <si>
    <t>1. Содержание проблемы и обоснование необходимости ее решения программными методами.</t>
  </si>
  <si>
    <t>Паспорт подпрограммы</t>
  </si>
  <si>
    <t>Наименование подпрограммы</t>
  </si>
  <si>
    <t>Цель подпрограммы</t>
  </si>
  <si>
    <t>Муниципальный заказчик подпрограммы</t>
  </si>
  <si>
    <t>Администрация МО "Кингисеппский муниципальный район", отраслевой комитет: комитет жилищно-коммунального хозяйства, транспорта и экологии</t>
  </si>
  <si>
    <t>Задачи подпрограммы</t>
  </si>
  <si>
    <t>Сроки реализации подпрограммы</t>
  </si>
  <si>
    <t>Итого</t>
  </si>
  <si>
    <t>в том числе:</t>
  </si>
  <si>
    <t>Планируемые результаты реализации подпрограммы</t>
  </si>
  <si>
    <t>Расходы (тыс. рублей)</t>
  </si>
  <si>
    <t>Приложение № 1
к муниципальной Программе</t>
  </si>
  <si>
    <t>(наименование муниципальной подпрограммы)</t>
  </si>
  <si>
    <t>№ п/п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</si>
  <si>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</si>
  <si>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</si>
  <si>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</si>
  <si>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</si>
  <si>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</si>
  <si>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</si>
  <si>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Другие источники</t>
  </si>
  <si>
    <t>шт.</t>
  </si>
  <si>
    <t xml:space="preserve">Наименование мероприятия подпрограммы * </t>
  </si>
  <si>
    <t>Источник финансирования **</t>
  </si>
  <si>
    <t>Расчет необходимых финансовых ресурсов на реализацию мероприятия ***</t>
  </si>
  <si>
    <t>Общий объем финансовых ресурсов необходимых для реализации мероприятия, в том числе по годам, тыс. руб. ****</t>
  </si>
  <si>
    <t>Эксплуатационные расходы, возникающие в результате реализации мероприятия *****</t>
  </si>
  <si>
    <t>–</t>
  </si>
  <si>
    <t>2016 год  –</t>
  </si>
  <si>
    <t>2017 год  –</t>
  </si>
  <si>
    <t>2018 год  –</t>
  </si>
  <si>
    <t>2019 год  –</t>
  </si>
  <si>
    <t>2020 год  –</t>
  </si>
  <si>
    <t>2014 год  –</t>
  </si>
  <si>
    <t>2015 год  –</t>
  </si>
  <si>
    <t>2021 год  –</t>
  </si>
  <si>
    <t>2022 год  –</t>
  </si>
  <si>
    <t>* - наименование мероприятия в соответствии  с  Перечнем мероприятий подпрограммы.</t>
  </si>
  <si>
    <t>**- бюджет Ленинградской области, федеральный бюджет, внебюджетные источники, бюджет Кингисеппского муниципального района; 
для средств, привлекаемых из федерального (областного) бюджетов, указывается, в рамках участия в какой федеральной (областной) программе эти  средства привлечены (с реквизитами), для внебюджетных источников - указываются реквизиты соглашений и договоров.</t>
  </si>
  <si>
    <r>
      <rPr>
        <b/>
        <sz val="12"/>
        <color rgb="FF333333"/>
        <rFont val="Times New Roman"/>
        <family val="1"/>
        <charset val="204"/>
      </rPr>
      <t>***</t>
    </r>
    <r>
      <rPr>
        <sz val="12"/>
        <color theme="1"/>
        <rFont val="Times New Roman"/>
        <family val="1"/>
        <charset val="204"/>
      </rPr>
      <t xml:space="preserve"> - указывается формула, по которой произведен расчет объема финансовых ресурсов на реализацию мероприятия, с указанием источников данных, используемых в расчете;
при  описание  расчетов указываются все показатели, заложенные в расчет (показатели проектно  -сметной документации, смет расходов или смет аналогичных видов работ с учетом индексов - дефляторов, уровня обеспеченности объектами, оборудованием и другие показатели в соответствии со спецификой подпрограммы).</t>
    </r>
  </si>
  <si>
    <r>
      <rPr>
        <b/>
        <sz val="12"/>
        <color rgb="FF333333"/>
        <rFont val="Times New Roman"/>
        <family val="1"/>
        <charset val="204"/>
      </rPr>
      <t>****</t>
    </r>
    <r>
      <rPr>
        <sz val="12"/>
        <color theme="1"/>
        <rFont val="Times New Roman"/>
        <family val="1"/>
        <charset val="204"/>
      </rPr>
      <t xml:space="preserve"> - указывается общий объем финансирования мероприятий с разбивкой  по  годам, а также пояснение принципа распределения финансирования по годам реализации подпрограммы.</t>
    </r>
  </si>
  <si>
    <r>
      <rPr>
        <b/>
        <sz val="12"/>
        <color rgb="FF333333"/>
        <rFont val="Times New Roman"/>
        <family val="1"/>
        <charset val="204"/>
      </rPr>
      <t>*****</t>
    </r>
    <r>
      <rPr>
        <sz val="12"/>
        <color theme="1"/>
        <rFont val="Times New Roman"/>
        <family val="1"/>
        <charset val="204"/>
      </rPr>
      <t xml:space="preserve"> - заполняется в случае возникновения текущих расходов будущих периодов, возникающих в результате выполнения мероприятия (указываются формулы и источники расчетов).</t>
    </r>
  </si>
  <si>
    <t>Перечень мероприятий подпрограммы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</si>
  <si>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</si>
  <si>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</si>
  <si>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</si>
  <si>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Объём финансирования мероприятия в текущем финансовом году,
тыс. руб.</t>
  </si>
  <si>
    <t>Всего,
тыс. руб.</t>
  </si>
  <si>
    <t>Объем финансирования по годам (тыс. руб.)</t>
  </si>
  <si>
    <t>Ответственный за выполнение мероприятия подпрограммы</t>
  </si>
  <si>
    <t>Результаты выполнения мероприятий подпрограммы</t>
  </si>
  <si>
    <t>1.1.</t>
  </si>
  <si>
    <t>1.2.</t>
  </si>
  <si>
    <t>1.3.</t>
  </si>
  <si>
    <t>администрация МО "Кингисеппский муниципальный район"</t>
  </si>
  <si>
    <t xml:space="preserve"> * - объём   финансирования   аналогичных   мероприятий    в    году, предшествующем году  начала реализации муниципальной программы,  в  том числе  в  рамках  реализации  государственных   программ Ленинградской области.</t>
  </si>
  <si>
    <t>«Развитие автомобильных дорог в Кингисеппском муниципальном районе»</t>
  </si>
  <si>
    <t xml:space="preserve"> • Совершенствование и развитие сети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         </t>
  </si>
  <si>
    <t xml:space="preserve"> • Поддержание и обеспечение сохранности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</t>
  </si>
  <si>
    <t xml:space="preserve"> • Повышение эффективности и безопасности функционирования автомобильных дорог общего пользования местного значения на территории МО «Кингисеппский муниципальный район» вне границ населенных пунктов;</t>
  </si>
  <si>
    <t xml:space="preserve"> • Создание безопасных условий для движения на автодорогах автомобильного транспорта и 
пешеходов (снижение числа дорожно-транспортных происшествий);</t>
  </si>
  <si>
    <t xml:space="preserve"> • Реализация  мероприятий,  направленных  на повышение безопасности и эффективности организации транспортного и дорожного движения.</t>
  </si>
  <si>
    <t xml:space="preserve"> • Выполнение работ по проектированию, капитальному ремонту, ремонту и содержанию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</t>
  </si>
  <si>
    <t xml:space="preserve"> • Выполнение работ по проектированию, строительству и реконструкции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</t>
  </si>
  <si>
    <t>• Создание безопасных условий для движения на автодорогах автомобильного транспорта и пешеходов (снижение числа дорожно-транспортных происшествий);</t>
  </si>
  <si>
    <t>• Заместитель главы администрации МО «Кингисеппский муниципальный район» по жилищно-коммунальному хозяйству, транспорту и экологии
• Первый заместитель главы администрации МО «Кингисеппский муниципальный район» по управлению имуществом, земельным отношениям и градостроительству</t>
  </si>
  <si>
    <t>• Поддержание существующей сети автомобильных дорог общего пользования;
• Развитие сети автомобильных дорог общего пользования.</t>
  </si>
  <si>
    <t>Приложение № 4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</si>
  <si>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Развитие сети автомобильных дорог общего пользования</t>
    </r>
    <r>
      <rPr>
        <u/>
        <sz val="14"/>
        <color theme="1"/>
        <rFont val="Times New Roman"/>
        <family val="1"/>
        <charset val="204"/>
      </rPr>
      <t>» </t>
    </r>
  </si>
  <si>
    <t>Выполнение работ по проектированию, строительству и реконструкции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пунктов.</t>
  </si>
  <si>
    <t>Средства федерального бюджета</t>
  </si>
  <si>
    <t>Средства бюджета Ленинградской области</t>
  </si>
  <si>
    <t>Внебюджетные источники</t>
  </si>
  <si>
    <t>Комитет ЖКХ, транспорта и экологии, МКУ "Служба заказчика"</t>
  </si>
  <si>
    <t>Увеличение доли протяженности автомобильных дорог общего пользования местного значения, расположенных на территории МО «Кингисеппский муниципальный район» вне границ населенных пунктов, соответствующих нормативным требованиям к транспортно-эксплуатационным показателям в общей протяженности автомобильных дорог.</t>
  </si>
  <si>
    <t>Строительство подъезда к полигону по утилизации твердых бытовых отходов от автодороги А-121 в Кингисеппском районе</t>
  </si>
  <si>
    <t>Средства бюджета МО «Кингисеппский муниципальный район»</t>
  </si>
  <si>
    <t>Приложение № 5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</si>
  <si>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Поддержание существующей сети автомобильных дорог общего пользования</t>
    </r>
    <r>
      <rPr>
        <u/>
        <sz val="14"/>
        <color theme="1"/>
        <rFont val="Times New Roman"/>
        <family val="1"/>
        <charset val="204"/>
      </rPr>
      <t>» </t>
    </r>
  </si>
  <si>
    <t>Выполнение работ по проектированию, капитальному ремонту, ремонту и содержанию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пунктов.</t>
  </si>
  <si>
    <t xml:space="preserve">Сокращение обращений граждан и предписаний и представлений от ОГИБДД ОМВД России по Кингисеппскому району и иных контрольно-надзорных органов;
  Снижение вероятности возникновения дорожно-транспортных происшествий на автомобильных дорог общего  пользования районного значения.
</t>
  </si>
  <si>
    <t>Содержание действующей сети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</si>
  <si>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 (дорожный фонд)</t>
  </si>
  <si>
    <t>Сокращение обращений граждан и предписаний и представлений от ОГИБДД ОМВД России по Кингисеппскому району и иных контрольно-надзорных органов;
  Снижение вероятности возникновения дорожно-транспортных происшествий на автомобильных дорог общего пользования районного значения.</t>
  </si>
  <si>
    <t>Сокращение обращений граждан и предписаний и представлений от ОГИБДД ОМВД России по Кингисеппскому району и иных контрольно-надзорных органов;
  Снижение вероятности возникновения дорожно-транспортных происшествий на автомобильных дорог общего  пользования районного значения.</t>
  </si>
  <si>
    <t>1.4.</t>
  </si>
  <si>
    <t>Капитальный ремонт и ремонт автомобильных дорог общего пользования местного значения</t>
  </si>
  <si>
    <t>Проверка (внесение корректировок) и получение заключения  по сметным расчетам</t>
  </si>
  <si>
    <t>Проверка достоверности расчетов на основании полученных положительных заключений.</t>
  </si>
  <si>
    <t>1.5.</t>
  </si>
  <si>
    <t>2015-2023</t>
  </si>
  <si>
    <t>Прочие  мероприятия, необходимые для развития и функционирования сети автомобильных дорог общего пользования местного значения</t>
  </si>
  <si>
    <t>Проверка достоверности расчетов на основании полученных положительных заключений.
  Оптимизация методов организации дорожного движения на автомобильных дорогах общего пользования районного значения. Разработка проектов организации движения.</t>
  </si>
  <si>
    <t>1.6.</t>
  </si>
  <si>
    <t>2017-2023</t>
  </si>
  <si>
    <t>Подготовка и проведение мероприятий, посвященных Дню образования Ленинградской области</t>
  </si>
  <si>
    <t>2023 год</t>
  </si>
  <si>
    <t>2014-2023</t>
  </si>
  <si>
    <t>1.2</t>
  </si>
  <si>
    <t xml:space="preserve">Строительство (реконструкция), включая проектирование автомобильных дорог общего пользования местного значения, проектирование и строительство объектов инженерной транспортной инфраструктуры </t>
  </si>
  <si>
    <t>Приложение № 3
к муниципальной Программе</t>
  </si>
  <si>
    <t>Представление обоснования финансовых ресурсов, необходимых для реализации мероприятий муниципальной Программы</t>
  </si>
  <si>
    <t>Подпрограмма 1. «Поддержание существующей сети автомобильных дорог общего пользования »</t>
  </si>
  <si>
    <t>Сметный расчет</t>
  </si>
  <si>
    <t>бюджет Ленинградской области</t>
  </si>
  <si>
    <t>2023 год  –</t>
  </si>
  <si>
    <t>2 673,8</t>
  </si>
  <si>
    <t>2014 год -</t>
  </si>
  <si>
    <t>2015 год -</t>
  </si>
  <si>
    <t>2016 год -</t>
  </si>
  <si>
    <t>2017 год -</t>
  </si>
  <si>
    <t>2018 год -</t>
  </si>
  <si>
    <t>2019 год -</t>
  </si>
  <si>
    <t>2020 год -</t>
  </si>
  <si>
    <t>2021 год -</t>
  </si>
  <si>
    <t>2022 год -</t>
  </si>
  <si>
    <t>2023 год -</t>
  </si>
  <si>
    <t xml:space="preserve">2014 год - </t>
  </si>
  <si>
    <t>Прочие мероприятия, необходимые для развития и функционирования сети автомобильных дорог общего пользования местного значения (проверка смет, КСОДД, прочее)</t>
  </si>
  <si>
    <t xml:space="preserve">2015 год - </t>
  </si>
  <si>
    <t xml:space="preserve">2016 год - </t>
  </si>
  <si>
    <t xml:space="preserve">2017 год - </t>
  </si>
  <si>
    <t xml:space="preserve">2018 год - </t>
  </si>
  <si>
    <t xml:space="preserve">2019 год - </t>
  </si>
  <si>
    <t xml:space="preserve">2020 год - </t>
  </si>
  <si>
    <t xml:space="preserve">2021 год - </t>
  </si>
  <si>
    <t xml:space="preserve">2022 год - </t>
  </si>
  <si>
    <t xml:space="preserve">2023 год - </t>
  </si>
  <si>
    <t>Сметный стоимость</t>
  </si>
  <si>
    <t>Подпрограмма 2. «Развитие сети автомобильных дорог общего пользования»</t>
  </si>
  <si>
    <t>57 323,5</t>
  </si>
  <si>
    <t>Строительство (реконструкция), включая проектирование автомобильных дорог общего пользования местного значения, проектирование и строительство объектов инженерной и транспортной инфраструктуры</t>
  </si>
  <si>
    <t>к муниципальной Программе</t>
  </si>
  <si>
    <t>Приложение № 2</t>
  </si>
  <si>
    <t>«Развитие сети автомобильных дорог общего пользования»</t>
  </si>
  <si>
    <t>км.</t>
  </si>
  <si>
    <t>Выполнение работ по проектированию, строительству и реконструкции автомобильных дорог общего и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пунктов.</t>
  </si>
  <si>
    <r>
      <rPr>
        <i/>
        <u/>
        <sz val="12"/>
        <color rgb="FF000000"/>
        <rFont val="Times New Roman"/>
        <family val="1"/>
        <charset val="204"/>
      </rPr>
      <t>Показатель 1</t>
    </r>
    <r>
      <rPr>
        <sz val="12"/>
        <color rgb="FF000000"/>
        <rFont val="Times New Roman"/>
        <family val="1"/>
        <charset val="204"/>
      </rPr>
      <t xml:space="preserve">
Протяженность  автомобильных дорог, введенных в эксплуатацию после строительства (реконструкции).</t>
    </r>
  </si>
  <si>
    <t xml:space="preserve">Поддержание существующей сети автомобильных дорог общего пользования» </t>
  </si>
  <si>
    <t xml:space="preserve">Выполнение работ по проектированию, капитальному ремонту, ремонту и содержанию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пунктов, разработка Комплексной  схемы  организации дорожного  движения (КСОДД) и программы 
комплексного развития транспортной инфраструктуры (ПКРТИ) на территории МО «Кингисеппский муниципальный район».
</t>
  </si>
  <si>
    <t>%</t>
  </si>
  <si>
    <t>Развитие сети автомобильных дорог общего пользования</t>
  </si>
  <si>
    <t>• Совершенствование и развитие сети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</t>
  </si>
  <si>
    <t xml:space="preserve"> • Создание безопасных условий для движения на автодорогах автомобильного транспорта и пешеходов (снижение числа дорожно-транспортных происшествий).</t>
  </si>
  <si>
    <t>• Выполнение работ по проектированию, строительству и реконструкции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пунктов.</t>
  </si>
  <si>
    <t xml:space="preserve">Администрация МО «Кингисеппский муниципальный район», отраслевой комитет: комитет жилищно-коммунального хозяйства, транспорта и экологии , 
МКУ «Служба заказчика»
</t>
  </si>
  <si>
    <t>Соисполнитель подпрограммы</t>
  </si>
  <si>
    <t>2014 - 2023 год</t>
  </si>
  <si>
    <t>• Увеличение доли протяженности автомобильных дорог общего пользования местного значения, расположенных на территории МО «Кингисеппский муниципальный район» вне границ населенных пунктов, соответствующих нормативным требованиям к транспортно-эксплуатационным показателям в общей протяженности автомобильных дорог;</t>
  </si>
  <si>
    <t>• Уменьшение доли протяженности автомобильных дорог общего пользования местного значения, расположенных на территории МО «Кингисеппский муниципальный район» вне границ населенных пунктов, не отвечающим нормативным требованиям, в общей протяженности автомобильных дорог;</t>
  </si>
  <si>
    <t>• Сокращение обращений граждан о неудовлетворительном состоянии автомобильных дорог общего пользования местного значения, расположенных на территории МО «Кингисеппский муниципальный район» вне границ населенных пунктов;</t>
  </si>
  <si>
    <t>• Сокращение количества предписаний и представлений от ОГИБДД ОМВД России по Кингисеппскому району и иных контрольно-надзорных органов;</t>
  </si>
  <si>
    <t>• Снижение вероятности возникновения дорожно-транспортных происшествий на автомобильных дорог общего пользования местного значения, расположенных на территории МО «Кингисеппский муниципальный район» вне границ населенных пунктов;</t>
  </si>
  <si>
    <t>• Снижение травматизма среди участников дорожного движения.</t>
  </si>
  <si>
    <t>Поддержание существующей сети автомобильных дорог общего пользования</t>
  </si>
  <si>
    <t>• Поддержание и обеспечение сохранности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</t>
  </si>
  <si>
    <t xml:space="preserve"> • Реализация  мероприятий,  направленных  на повышение безопасности и эффективности организации транспортного и дорожного движения</t>
  </si>
  <si>
    <t xml:space="preserve">         Одним из приоритетных направлений развития Кингисеппского района является повышение уровня благоустройства, 
создание безопасных и комфортных условий проживания населения. Общая протяженность районных автомобильных дорог общего пользования местного значения на территории Кингисеппского района  на 1 сентября  2019 года составляет  84,337 км, в том числе в собственности – 84,337км  .  Это автодороги, вне границ населенных пунктов в границах муниципального района с преобладающим  щебеночным и грунтовым дорожным покрытием. На сегодняшний день обеспечена постоянная круглогодичная связь с сетью автомобильных дорог практически всех населенных пунктов. По предварительной оценке технического состояния автомобильных дорог около 62,8% имеют неудовлетворительное состояние и находятся в состоянии, требующем ремонта. Значительные разрушения верхнего слоя дорожной одежды на многих участках дорог многократно превышают предельно допустимые нормы. Из-за многочисленных разрушений дорожного покрытия движение автобусных маршрутов является небезопасным. Все это ведет к временному приостановлению движения автобусов, а то и к их полному закрытию до устранения нарушений. Остро стоит вопрос о необходимости бесперебойного выполнения работ по ремонту и содержанию дорог, которые напрямую связаны с комфортными и безопасными условиями  дорожного  движения,  обеспечением и доставкой граждан до мест назначения пассажирским транспортом. Основные причины – стремительный рост автомобилизации и недостаток средств на проведение текущего ремонта улиц и дворовых территорий и проездов.
</t>
  </si>
  <si>
    <t xml:space="preserve">          Постоянно возрастающая мобильность населения, увеличение интенсивности движения автотранспорта и не соблюдение межремонтных сроков  ускорило разрушение асфальтобетонного покрытия, увеличивающегося с каждым последующим сезоном. Снижение транспортно-эксплуатационных характеристик проезжей части лишают граждан комфортного передвижения по территории района, затрудняют проезд спецтранспорта для оказания экстренной медицинской помощи и служб МЧС.  Факты несоответствия автодорог требованиям действующих норм и правил не обеспечивают безопасность дорожного движения и создают реальную угрозу жизни и здоровью жителей и гостей Кингисеппского муниципального района.  </t>
  </si>
  <si>
    <t xml:space="preserve">          Автомобильные дороги подвержены влиянию окружающей среды, хозяйственной деятельности человека и постоянному воздействию транспортных средств, в результате чего меняется технико-эксплуатационное состояние дорог. Для их соответствия нормативным требованиям необходимо выполнение различных видов дорожных работ:
</t>
  </si>
  <si>
    <t xml:space="preserve">• Содержание и ремонт автомобильных дорог общего пользования местного 
Значения и искусственных сооружений на них в зимний и летний периоды.
• Капитальный ремонт и ремонт автомобильных дорог общего пользования, 
местного значения.
• Проектирование и строительство (реконструкция) автомобильных дорог 
общего пользования местного значения.           
</t>
  </si>
  <si>
    <t xml:space="preserve">          Выполнение полного комплекса работ по замене и (или) восстановлению конструктивных элементов автомобильной дороги, дорожных сооружений и (или их частей),  при выполнение которых  возрастает надежность и безопасность автомобильных дорог на территории Кингисеппского муниципального района.. Реализация программы носит так же профилактический характер, напрямую влияя на снижение количества ДТП с пострадавшими и на количество лиц погибших в результате ДТП. </t>
  </si>
  <si>
    <t xml:space="preserve">          Состояние дорог определяется своевременностью, полнотой и качеством  выполнения работ по содержанию, ремонту, капитальному ремонту и реконструкции дорог и зависит напрямую от объемов финансирования и стратегии распределения финансовых ресурсов в условиях их ограниченных объемов. Объемы предлагаемых мероприятий требуют значительных финансовых и временных затрат областного и местного бюджетов.</t>
  </si>
  <si>
    <t xml:space="preserve">          Учитывая социальную значимость и степень заботы о жителях города и района, ответственность  в вопросе обеспечения безопасности дорожного движения  администрация МО «Кингисеппский муниципальный район» активно участвует в эффективном освоении средств, в том числе предоставляемых в виде субсидий за счет средств дорожного фонда Ленинградской области на условиях софинансирования.</t>
  </si>
  <si>
    <t xml:space="preserve"> • Разработка Комплексной  схемы  организации дорожного  движения (КСОДД) и программы 
 комплексного развития транспортной инфраструктуры (ПКРТИ) на территории МО «Кингисеппский муниципальный район»;</t>
  </si>
  <si>
    <t xml:space="preserve">• Администрация МО «Кингисеппский муниципальный район», отраслевой комитет: комитет жилищно-коммунального хозяйства, транспорта и экологии, МКУ «Служба заказчика» 
</t>
  </si>
  <si>
    <t xml:space="preserve">• Администрация МО «Кингисеппский муниципальный район», отраслевой комитет: комитет жилищно-коммунального хозяйства, транспорта и экологии 
• Первый заместитель главы администрации МО «Кингисеппский муниципальный район» по управлению имуществом, земельным отношениям и градостроительству </t>
  </si>
  <si>
    <t>Проверка (внесение корректировок) и получение заключения по сметным расчетам</t>
  </si>
  <si>
    <t xml:space="preserve">Капитальный ремонт и ремонт автомобильных дорог общего пользования местного значения                             </t>
  </si>
  <si>
    <t xml:space="preserve">Содержание действующей сети автомобильных дорог общего пользования местного значения </t>
  </si>
  <si>
    <t>Средства бюджета МО «Кингисеппский муниципальный район»</t>
  </si>
  <si>
    <t>бюджет МО «Кингисеппский муниципальный район»</t>
  </si>
  <si>
    <t>Бюджет МО «Кингисеппский муниципальный район»</t>
  </si>
  <si>
    <t>• Выполнение работ по проектированию, капитальному ремонту, ремонту и содержанию 
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пунктов, разработка Комплексной  схемы  организации дорожного  движения (КСОДД) и программы
комплексного развития транспортной инфраструктуры (ПКРТИ) на территории МО «Кингисеппский муниципальный район».</t>
  </si>
  <si>
    <t>Администрация МО «Кингисеппский муниципальный район», отраслевой комитет: комитет жилищно-коммунального хозяйства, транспорта и экологии, МКУ «Служба заказчика»</t>
  </si>
  <si>
    <t xml:space="preserve">          Таким образом, разработка и реализация муниципальной программы «Развитие автомобильных дорог в Кингисеппском муниципальном районе» реально позволит снизить социально-экономический ущерб, сократить число погибших в дорожно-транспортных происшествий, обеспечить безопасность на дорогах жителям Кингисеппского муниципального района. Планомерное осуществление дорожной деятельности в отношении автомобильных дорог общего пользования   позволит в перспективе снизить затраты бюджета на поддержание автодорог в надлежащем состоянии. 
Применение программно - целевого метода позволит осуществить реализацию подпрограмм муниципальной программы «Развитие автомобильных дорог в Кингисеппском муниципальном районе»</t>
  </si>
  <si>
    <t xml:space="preserve">    Увеличение доли протяженности автомобильных дорог общего пользования местного значения, расположенных на территории МО "Кингисеппский муниципальный район" вне границ населенных пунктов, соответствующих нормативным требованиям к транспортно-эксплуатационным показателям в общей протяженности автомобильных дорог;</t>
  </si>
  <si>
    <t xml:space="preserve">    Уменьшение доли протяженности автомобильных дорог общего пользования местного значения, расположенных на территории МО "Кингисеппский муниципальный район" вне границ населенных пунктов, не отвечающим нормативным требованиям, в общей протяженности автомобильных дорог;</t>
  </si>
  <si>
    <t xml:space="preserve">    Сокращение обращений граждан о неудовлетворительном состоянии автомобильных дорог общего пользования местного згначения, расположенных на территории МО "Кингисеппский муниципальный район" вне границ населенных пунктов;</t>
  </si>
  <si>
    <t xml:space="preserve">    Сокращение количества предписаний и представлений от ОГИБДД ОМВД России по Кингисеппскому району и иных контрольно-надзорных органов;</t>
  </si>
  <si>
    <t xml:space="preserve">    Снижение вероятности возникновения дорожно-транспортных происшествий на автомобильных автомобильных дорогах общего пользования местного зачения, расположенных на территории МО "Кингисеппский муниципальный район" вне границ населенных пунктов;</t>
  </si>
  <si>
    <t xml:space="preserve">    Снижение травматизма среди участников дорожного движения.</t>
  </si>
  <si>
    <r>
      <rPr>
        <i/>
        <u/>
        <sz val="12"/>
        <color rgb="FF000000"/>
        <rFont val="Times New Roman"/>
        <family val="1"/>
        <charset val="204"/>
      </rPr>
      <t>Показатель 1</t>
    </r>
    <r>
      <rPr>
        <sz val="12"/>
        <color rgb="FF000000"/>
        <rFont val="Times New Roman"/>
        <family val="1"/>
        <charset val="204"/>
      </rPr>
      <t xml:space="preserve">
Протяженность автомобильных дорог общего пользования местного значения и искусственных сооружений, сответствующих нормативным требованиям к транспортно-эксплуатационным показателям.</t>
    </r>
  </si>
  <si>
    <r>
      <rPr>
        <i/>
        <u/>
        <sz val="12"/>
        <color rgb="FF000000"/>
        <rFont val="Times New Roman"/>
        <family val="1"/>
        <charset val="204"/>
      </rPr>
      <t>Показатель 2</t>
    </r>
    <r>
      <rPr>
        <sz val="12"/>
        <color rgb="FF000000"/>
        <rFont val="Times New Roman"/>
        <family val="1"/>
        <charset val="204"/>
      </rPr>
      <t xml:space="preserve">
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дорог.</t>
    </r>
  </si>
  <si>
    <r>
      <rPr>
        <i/>
        <u/>
        <sz val="12"/>
        <color rgb="FF000000"/>
        <rFont val="Times New Roman"/>
        <family val="1"/>
        <charset val="204"/>
      </rPr>
      <t>Показатель 3</t>
    </r>
    <r>
      <rPr>
        <sz val="12"/>
        <color rgb="FF000000"/>
        <rFont val="Times New Roman"/>
        <family val="1"/>
        <charset val="204"/>
      </rPr>
      <t xml:space="preserve">
Количество  обращений граждан о неудовлетворительном состоянии проезжей части на территории Кингисеппского муниципального района.</t>
    </r>
  </si>
  <si>
    <r>
      <rPr>
        <i/>
        <u/>
        <sz val="12"/>
        <color rgb="FF000000"/>
        <rFont val="Times New Roman"/>
        <family val="1"/>
        <charset val="204"/>
      </rPr>
      <t>Показатель 4</t>
    </r>
    <r>
      <rPr>
        <sz val="12"/>
        <color rgb="FF000000"/>
        <rFont val="Times New Roman"/>
        <family val="1"/>
        <charset val="204"/>
      </rPr>
      <t xml:space="preserve">
Количество  предписаний и представлений от ОГИБДД ОМВД России по Кингисеппскому району о ликвидации повреждений на проезжей части.</t>
    </r>
  </si>
  <si>
    <t xml:space="preserve">УТВЕРЖДЕНО
 постановлением администрации                                                                                                                                 МО «Кингисеппский муниципальный  район»                                                                                             от 12.11.2013 года № 3050                                                                                                                                                                                                                                                                                                                                                                                                                                                                                                                           (в редакции постановления администрации                                                                                                                                                  МО «Кингисеппский муниципальный район»                                                                                                                                                    от 26.11.2021 года № 2637)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</si>
</sst>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3" x14ac:knownFonts="1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i/>
      <u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justify" vertical="center" wrapText="1"/>
    </xf>
    <xf numFmtId="164" fontId="19" fillId="4" borderId="1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8" fillId="0" borderId="0" xfId="0" applyFont="1" applyAlignment="1">
      <alignment wrapText="1"/>
    </xf>
    <xf numFmtId="164" fontId="4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4" fontId="21" fillId="5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7" fillId="0" borderId="8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17" fillId="0" borderId="0" xfId="0" applyFont="1"/>
    <xf numFmtId="164" fontId="17" fillId="0" borderId="1" xfId="0" applyNumberFormat="1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22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justify" vertical="top" wrapText="1"/>
    </xf>
    <xf numFmtId="0" fontId="7" fillId="0" borderId="1" xfId="0" applyFont="1" applyBorder="1" applyAlignment="1">
      <alignment horizontal="left" vertical="center" wrapText="1"/>
    </xf>
    <xf numFmtId="0" fontId="17" fillId="0" borderId="1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7" fillId="0" borderId="6" xfId="0" applyFont="1" applyBorder="1"/>
    <xf numFmtId="0" fontId="17" fillId="0" borderId="7" xfId="0" applyFont="1" applyBorder="1"/>
    <xf numFmtId="0" fontId="17" fillId="0" borderId="8" xfId="0" applyFont="1" applyBorder="1"/>
    <xf numFmtId="0" fontId="2" fillId="0" borderId="5" xfId="0" applyFont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9" fillId="0" borderId="1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zoomScaleNormal="100" workbookViewId="0">
      <selection activeCell="F1" sqref="F1:K1"/>
    </sheetView>
  </sheetViews>
  <sheetFormatPr defaultRowHeight="15" x14ac:dyDescent="0.25"/>
  <cols>
    <col min="1" max="1" width="18.140625" customWidth="1"/>
    <col min="2" max="2" width="9.85546875" bestFit="1" customWidth="1"/>
    <col min="3" max="4" width="8.5703125" customWidth="1"/>
    <col min="5" max="5" width="8.7109375" customWidth="1"/>
    <col min="6" max="6" width="9" customWidth="1"/>
    <col min="7" max="7" width="9.28515625" customWidth="1"/>
    <col min="8" max="8" width="9" customWidth="1"/>
    <col min="9" max="9" width="8.5703125" customWidth="1"/>
    <col min="10" max="10" width="9.28515625" customWidth="1"/>
    <col min="11" max="11" width="9" customWidth="1"/>
    <col min="12" max="12" width="8" customWidth="1"/>
  </cols>
  <sheetData>
    <row r="1" spans="1:18" ht="134.25" customHeight="1" x14ac:dyDescent="0.25">
      <c r="E1" s="1"/>
      <c r="F1" s="65" t="s">
        <v>210</v>
      </c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3" spans="1:18" ht="18.75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8" ht="30" customHeight="1" x14ac:dyDescent="0.25">
      <c r="A4" s="68" t="s">
        <v>80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8" ht="50.25" customHeight="1" x14ac:dyDescent="0.25">
      <c r="A5" s="48" t="s">
        <v>22</v>
      </c>
      <c r="B5" s="63" t="s">
        <v>80</v>
      </c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8" ht="51.75" customHeight="1" x14ac:dyDescent="0.25">
      <c r="A6" s="69" t="s">
        <v>1</v>
      </c>
      <c r="B6" s="62" t="s">
        <v>81</v>
      </c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8" ht="57" customHeight="1" x14ac:dyDescent="0.25">
      <c r="A7" s="69"/>
      <c r="B7" s="62" t="s">
        <v>82</v>
      </c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8" ht="53.25" customHeight="1" x14ac:dyDescent="0.25">
      <c r="A8" s="69"/>
      <c r="B8" s="62" t="s">
        <v>83</v>
      </c>
      <c r="C8" s="62"/>
      <c r="D8" s="62"/>
      <c r="E8" s="62"/>
      <c r="F8" s="62"/>
      <c r="G8" s="62"/>
      <c r="H8" s="62"/>
      <c r="I8" s="62"/>
      <c r="J8" s="62"/>
      <c r="K8" s="62"/>
      <c r="L8" s="62"/>
    </row>
    <row r="9" spans="1:18" ht="34.5" customHeight="1" x14ac:dyDescent="0.25">
      <c r="A9" s="69"/>
      <c r="B9" s="62" t="s">
        <v>84</v>
      </c>
      <c r="C9" s="62"/>
      <c r="D9" s="62"/>
      <c r="E9" s="62"/>
      <c r="F9" s="62"/>
      <c r="G9" s="62"/>
      <c r="H9" s="62"/>
      <c r="I9" s="62"/>
      <c r="J9" s="62"/>
      <c r="K9" s="62"/>
      <c r="L9" s="62"/>
    </row>
    <row r="10" spans="1:18" ht="38.25" customHeight="1" x14ac:dyDescent="0.25">
      <c r="A10" s="69"/>
      <c r="B10" s="62" t="s">
        <v>85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</row>
    <row r="11" spans="1:18" ht="65.25" customHeight="1" x14ac:dyDescent="0.25">
      <c r="A11" s="69" t="s">
        <v>2</v>
      </c>
      <c r="B11" s="62" t="s">
        <v>86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</row>
    <row r="12" spans="1:18" ht="54" customHeight="1" x14ac:dyDescent="0.25">
      <c r="A12" s="69"/>
      <c r="B12" s="62" t="s">
        <v>87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</row>
    <row r="13" spans="1:18" ht="33" customHeight="1" x14ac:dyDescent="0.25">
      <c r="A13" s="69"/>
      <c r="B13" s="62" t="s">
        <v>88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</row>
    <row r="14" spans="1:18" ht="56.25" customHeight="1" x14ac:dyDescent="0.25">
      <c r="A14" s="69"/>
      <c r="B14" s="62" t="s">
        <v>188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</row>
    <row r="15" spans="1:18" ht="75" customHeight="1" x14ac:dyDescent="0.25">
      <c r="A15" s="45" t="s">
        <v>3</v>
      </c>
      <c r="B15" s="62" t="s">
        <v>89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</row>
    <row r="16" spans="1:18" ht="66.75" customHeight="1" x14ac:dyDescent="0.25">
      <c r="A16" s="45" t="s">
        <v>4</v>
      </c>
      <c r="B16" s="62" t="s">
        <v>190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</row>
    <row r="17" spans="1:12" ht="48.6" customHeight="1" x14ac:dyDescent="0.25">
      <c r="A17" s="46" t="s">
        <v>5</v>
      </c>
      <c r="B17" s="64" t="s">
        <v>189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</row>
    <row r="18" spans="1:12" ht="63" x14ac:dyDescent="0.25">
      <c r="A18" s="45" t="s">
        <v>6</v>
      </c>
      <c r="B18" s="63" t="s">
        <v>171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</row>
    <row r="19" spans="1:12" ht="43.5" customHeight="1" x14ac:dyDescent="0.25">
      <c r="A19" s="45" t="s">
        <v>7</v>
      </c>
      <c r="B19" s="66" t="s">
        <v>90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</row>
    <row r="20" spans="1:12" ht="43.5" customHeight="1" x14ac:dyDescent="0.25">
      <c r="A20" s="66" t="s">
        <v>8</v>
      </c>
      <c r="B20" s="63" t="s">
        <v>9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</row>
    <row r="21" spans="1:12" ht="38.25" customHeight="1" x14ac:dyDescent="0.25">
      <c r="A21" s="66"/>
      <c r="B21" s="4" t="s">
        <v>10</v>
      </c>
      <c r="C21" s="5" t="s">
        <v>11</v>
      </c>
      <c r="D21" s="5" t="s">
        <v>12</v>
      </c>
      <c r="E21" s="5" t="s">
        <v>13</v>
      </c>
      <c r="F21" s="5" t="s">
        <v>14</v>
      </c>
      <c r="G21" s="5" t="s">
        <v>15</v>
      </c>
      <c r="H21" s="5" t="s">
        <v>16</v>
      </c>
      <c r="I21" s="5" t="s">
        <v>17</v>
      </c>
      <c r="J21" s="5" t="s">
        <v>18</v>
      </c>
      <c r="K21" s="5" t="s">
        <v>19</v>
      </c>
      <c r="L21" s="5" t="s">
        <v>120</v>
      </c>
    </row>
    <row r="22" spans="1:12" ht="28.5" customHeight="1" x14ac:dyDescent="0.25">
      <c r="A22" s="59" t="s">
        <v>31</v>
      </c>
      <c r="B22" s="44">
        <f>B23+B24</f>
        <v>212772.4</v>
      </c>
      <c r="C22" s="44">
        <f>'Приложение №4'!G8+'Приложение №5'!G8</f>
        <v>89334.8</v>
      </c>
      <c r="D22" s="44">
        <f>'Приложение №4'!H8+'Приложение №5'!H8</f>
        <v>4732.2</v>
      </c>
      <c r="E22" s="44">
        <f>'Приложение №4'!I8+'Приложение №5'!I8</f>
        <v>6394.5999999999995</v>
      </c>
      <c r="F22" s="44">
        <f>'Приложение №4'!J8+'Приложение №5'!J8</f>
        <v>15579.1</v>
      </c>
      <c r="G22" s="44">
        <f>'Приложение №4'!K8+'Приложение №5'!K8</f>
        <v>4464.5</v>
      </c>
      <c r="H22" s="44">
        <f>'Приложение №4'!L8+'Приложение №5'!L8</f>
        <v>25076.3</v>
      </c>
      <c r="I22" s="44">
        <f>'Приложение №4'!M8+'Приложение №5'!M8</f>
        <v>35569.599999999999</v>
      </c>
      <c r="J22" s="44">
        <f>'Приложение №4'!N8+'Приложение №5'!N8</f>
        <v>25022.299999999996</v>
      </c>
      <c r="K22" s="44">
        <f>'Приложение №4'!O8+'Приложение №5'!O8</f>
        <v>3299.5</v>
      </c>
      <c r="L22" s="44">
        <f>'Приложение №4'!P8+'Приложение №5'!P8</f>
        <v>3299.5</v>
      </c>
    </row>
    <row r="23" spans="1:12" ht="78.75" x14ac:dyDescent="0.25">
      <c r="A23" s="45" t="s">
        <v>20</v>
      </c>
      <c r="B23" s="6">
        <f>SUM(C23:L23)</f>
        <v>107233.99999999999</v>
      </c>
      <c r="C23" s="60">
        <f>'Приложение №4'!G9+'Приложение №5'!G9</f>
        <v>10878.8</v>
      </c>
      <c r="D23" s="60">
        <f>'Приложение №4'!H9+'Приложение №5'!H9</f>
        <v>2572.1999999999998</v>
      </c>
      <c r="E23" s="60">
        <f>'Приложение №4'!I9+'Приложение №5'!I9</f>
        <v>4436.7999999999993</v>
      </c>
      <c r="F23" s="60">
        <f>'Приложение №4'!J9+'Приложение №5'!J9</f>
        <v>4252</v>
      </c>
      <c r="G23" s="60">
        <f>'Приложение №4'!K9+'Приложение №5'!K9</f>
        <v>3413.8</v>
      </c>
      <c r="H23" s="60">
        <f>'Приложение №4'!L9+'Приложение №5'!L9</f>
        <v>22260.1</v>
      </c>
      <c r="I23" s="60">
        <f>'Приложение №4'!M9+'Приложение №5'!M9</f>
        <v>30694.1</v>
      </c>
      <c r="J23" s="60">
        <f>'Приложение №4'!N9+'Приложение №5'!N9</f>
        <v>22127.199999999997</v>
      </c>
      <c r="K23" s="60">
        <f>'Приложение №4'!O9+'Приложение №5'!O9</f>
        <v>3299.5</v>
      </c>
      <c r="L23" s="60">
        <f>'Приложение №4'!P9+'Приложение №5'!P9</f>
        <v>3299.5</v>
      </c>
    </row>
    <row r="24" spans="1:12" ht="63" x14ac:dyDescent="0.25">
      <c r="A24" s="45" t="s">
        <v>95</v>
      </c>
      <c r="B24" s="6">
        <f>SUM(C24:L24)</f>
        <v>105538.40000000001</v>
      </c>
      <c r="C24" s="60">
        <f>'Приложение №4'!G11+'Приложение №5'!G11</f>
        <v>78456</v>
      </c>
      <c r="D24" s="60">
        <f>'Приложение №4'!H11+'Приложение №5'!H11</f>
        <v>2160</v>
      </c>
      <c r="E24" s="60">
        <f>'Приложение №4'!I11+'Приложение №5'!I11</f>
        <v>1957.8</v>
      </c>
      <c r="F24" s="60">
        <f>'Приложение №4'!J11+'Приложение №5'!J11</f>
        <v>11327.1</v>
      </c>
      <c r="G24" s="60">
        <f>'Приложение №4'!K11+'Приложение №5'!K11</f>
        <v>1050.7</v>
      </c>
      <c r="H24" s="60">
        <f>'Приложение №4'!L11+'Приложение №5'!L11</f>
        <v>2816.2</v>
      </c>
      <c r="I24" s="60">
        <f>'Приложение №4'!M11+'Приложение №5'!M11</f>
        <v>4875.5</v>
      </c>
      <c r="J24" s="60">
        <f>'Приложение №4'!N11+'Приложение №5'!N11</f>
        <v>2895.1</v>
      </c>
      <c r="K24" s="60">
        <f>'Приложение №4'!O11+'Приложение №5'!O11</f>
        <v>0</v>
      </c>
      <c r="L24" s="60">
        <f>'Приложение №4'!P11+'Приложение №5'!P11</f>
        <v>0</v>
      </c>
    </row>
    <row r="25" spans="1:12" ht="66" customHeight="1" x14ac:dyDescent="0.25">
      <c r="A25" s="66" t="s">
        <v>21</v>
      </c>
      <c r="B25" s="66" t="s">
        <v>200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</row>
    <row r="26" spans="1:12" ht="67.5" customHeight="1" x14ac:dyDescent="0.25">
      <c r="A26" s="66"/>
      <c r="B26" s="66" t="s">
        <v>201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</row>
    <row r="27" spans="1:12" ht="48.75" customHeight="1" x14ac:dyDescent="0.25">
      <c r="A27" s="66"/>
      <c r="B27" s="66" t="s">
        <v>202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</row>
    <row r="28" spans="1:12" ht="32.25" customHeight="1" x14ac:dyDescent="0.25">
      <c r="A28" s="66"/>
      <c r="B28" s="66" t="s">
        <v>203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2" ht="51" customHeight="1" x14ac:dyDescent="0.25">
      <c r="A29" s="66"/>
      <c r="B29" s="70" t="s">
        <v>204</v>
      </c>
      <c r="C29" s="71"/>
      <c r="D29" s="71"/>
      <c r="E29" s="71"/>
      <c r="F29" s="71"/>
      <c r="G29" s="71"/>
      <c r="H29" s="71"/>
      <c r="I29" s="71"/>
      <c r="J29" s="71"/>
      <c r="K29" s="71"/>
      <c r="L29" s="72"/>
    </row>
    <row r="30" spans="1:12" ht="30.75" customHeight="1" x14ac:dyDescent="0.25">
      <c r="A30" s="66"/>
      <c r="B30" s="66" t="s">
        <v>205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</row>
  </sheetData>
  <mergeCells count="30">
    <mergeCell ref="A25:A30"/>
    <mergeCell ref="B25:L25"/>
    <mergeCell ref="B26:L26"/>
    <mergeCell ref="B27:L27"/>
    <mergeCell ref="B30:L30"/>
    <mergeCell ref="B28:L28"/>
    <mergeCell ref="B29:L29"/>
    <mergeCell ref="L1:R1"/>
    <mergeCell ref="F1:K1"/>
    <mergeCell ref="A20:A21"/>
    <mergeCell ref="B20:L20"/>
    <mergeCell ref="B19:L19"/>
    <mergeCell ref="B18:L18"/>
    <mergeCell ref="A3:K3"/>
    <mergeCell ref="A4:K4"/>
    <mergeCell ref="A6:A10"/>
    <mergeCell ref="A11:A14"/>
    <mergeCell ref="B12:L12"/>
    <mergeCell ref="B11:L11"/>
    <mergeCell ref="B10:L10"/>
    <mergeCell ref="B9:L9"/>
    <mergeCell ref="B8:L8"/>
    <mergeCell ref="B7:L7"/>
    <mergeCell ref="B6:L6"/>
    <mergeCell ref="B5:L5"/>
    <mergeCell ref="B17:L17"/>
    <mergeCell ref="B16:L16"/>
    <mergeCell ref="B15:L15"/>
    <mergeCell ref="B14:L14"/>
    <mergeCell ref="B13:L1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horizontalDpi="4294967295" verticalDpi="4294967295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view="pageBreakPreview" topLeftCell="A3" zoomScaleNormal="60" zoomScaleSheetLayoutView="100" workbookViewId="0">
      <selection activeCell="A4" sqref="A4:XFD4"/>
    </sheetView>
  </sheetViews>
  <sheetFormatPr defaultRowHeight="15" x14ac:dyDescent="0.25"/>
  <cols>
    <col min="8" max="8" width="18.7109375" customWidth="1"/>
    <col min="9" max="9" width="42.42578125" customWidth="1"/>
  </cols>
  <sheetData>
    <row r="1" spans="1:9" ht="39.75" customHeight="1" x14ac:dyDescent="0.25">
      <c r="A1" s="67" t="s">
        <v>23</v>
      </c>
      <c r="B1" s="67"/>
      <c r="C1" s="67"/>
      <c r="D1" s="67"/>
      <c r="E1" s="67"/>
      <c r="F1" s="67"/>
      <c r="G1" s="67"/>
      <c r="H1" s="67"/>
      <c r="I1" s="67"/>
    </row>
    <row r="2" spans="1:9" ht="336" customHeight="1" x14ac:dyDescent="0.25">
      <c r="A2" s="74" t="s">
        <v>181</v>
      </c>
      <c r="B2" s="74"/>
      <c r="C2" s="74"/>
      <c r="D2" s="74"/>
      <c r="E2" s="74"/>
      <c r="F2" s="74"/>
      <c r="G2" s="74"/>
      <c r="H2" s="74"/>
      <c r="I2" s="74"/>
    </row>
    <row r="3" spans="1:9" ht="153" customHeight="1" x14ac:dyDescent="0.25">
      <c r="A3" s="74" t="s">
        <v>182</v>
      </c>
      <c r="B3" s="74"/>
      <c r="C3" s="74"/>
      <c r="D3" s="74"/>
      <c r="E3" s="74"/>
      <c r="F3" s="74"/>
      <c r="G3" s="74"/>
      <c r="H3" s="74"/>
      <c r="I3" s="74"/>
    </row>
    <row r="4" spans="1:9" ht="76.5" customHeight="1" x14ac:dyDescent="0.25">
      <c r="A4" s="74" t="s">
        <v>183</v>
      </c>
      <c r="B4" s="74"/>
      <c r="C4" s="74"/>
      <c r="D4" s="74"/>
      <c r="E4" s="74"/>
      <c r="F4" s="74"/>
      <c r="G4" s="74"/>
      <c r="H4" s="74"/>
      <c r="I4" s="74"/>
    </row>
    <row r="5" spans="1:9" ht="115.5" customHeight="1" x14ac:dyDescent="0.25">
      <c r="A5" s="74" t="s">
        <v>184</v>
      </c>
      <c r="B5" s="74"/>
      <c r="C5" s="74"/>
      <c r="D5" s="74"/>
      <c r="E5" s="74"/>
      <c r="F5" s="74"/>
      <c r="G5" s="74"/>
      <c r="H5" s="74"/>
      <c r="I5" s="74"/>
    </row>
    <row r="6" spans="1:9" ht="102" customHeight="1" x14ac:dyDescent="0.25">
      <c r="A6" s="74" t="s">
        <v>185</v>
      </c>
      <c r="B6" s="74"/>
      <c r="C6" s="74"/>
      <c r="D6" s="74"/>
      <c r="E6" s="74"/>
      <c r="F6" s="74"/>
      <c r="G6" s="74"/>
      <c r="H6" s="74"/>
      <c r="I6" s="74"/>
    </row>
    <row r="7" spans="1:9" ht="101.45" customHeight="1" x14ac:dyDescent="0.25">
      <c r="A7" s="74" t="s">
        <v>186</v>
      </c>
      <c r="B7" s="74"/>
      <c r="C7" s="74"/>
      <c r="D7" s="74"/>
      <c r="E7" s="74"/>
      <c r="F7" s="74"/>
      <c r="G7" s="74"/>
      <c r="H7" s="74"/>
      <c r="I7" s="74"/>
    </row>
    <row r="8" spans="1:9" ht="77.25" customHeight="1" x14ac:dyDescent="0.25">
      <c r="A8" s="74" t="s">
        <v>187</v>
      </c>
      <c r="B8" s="74"/>
      <c r="C8" s="74"/>
      <c r="D8" s="74"/>
      <c r="E8" s="74"/>
      <c r="F8" s="74"/>
      <c r="G8" s="74"/>
      <c r="H8" s="74"/>
      <c r="I8" s="74"/>
    </row>
    <row r="9" spans="1:9" ht="152.25" customHeight="1" x14ac:dyDescent="0.25">
      <c r="A9" s="74" t="s">
        <v>199</v>
      </c>
      <c r="B9" s="74"/>
      <c r="C9" s="74"/>
      <c r="D9" s="74"/>
      <c r="E9" s="74"/>
      <c r="F9" s="74"/>
      <c r="G9" s="74"/>
      <c r="H9" s="74"/>
      <c r="I9" s="74"/>
    </row>
    <row r="10" spans="1:9" x14ac:dyDescent="0.25">
      <c r="A10" s="73"/>
      <c r="B10" s="73"/>
      <c r="C10" s="73"/>
      <c r="D10" s="73"/>
      <c r="E10" s="73"/>
      <c r="F10" s="73"/>
      <c r="G10" s="73"/>
      <c r="H10" s="73"/>
      <c r="I10" s="73"/>
    </row>
    <row r="11" spans="1:9" x14ac:dyDescent="0.25">
      <c r="A11" s="73"/>
      <c r="B11" s="73"/>
      <c r="C11" s="73"/>
      <c r="D11" s="73"/>
      <c r="E11" s="73"/>
      <c r="F11" s="73"/>
      <c r="G11" s="73"/>
      <c r="H11" s="73"/>
      <c r="I11" s="73"/>
    </row>
    <row r="12" spans="1:9" x14ac:dyDescent="0.25">
      <c r="A12" s="73"/>
      <c r="B12" s="73"/>
      <c r="C12" s="73"/>
      <c r="D12" s="73"/>
      <c r="E12" s="73"/>
      <c r="F12" s="73"/>
      <c r="G12" s="73"/>
      <c r="H12" s="73"/>
      <c r="I12" s="73"/>
    </row>
    <row r="13" spans="1:9" x14ac:dyDescent="0.25">
      <c r="A13" s="73"/>
      <c r="B13" s="73"/>
      <c r="C13" s="73"/>
      <c r="D13" s="73"/>
      <c r="E13" s="73"/>
      <c r="F13" s="73"/>
      <c r="G13" s="73"/>
      <c r="H13" s="73"/>
      <c r="I13" s="73"/>
    </row>
    <row r="14" spans="1:9" x14ac:dyDescent="0.25">
      <c r="A14" s="73"/>
      <c r="B14" s="73"/>
      <c r="C14" s="73"/>
      <c r="D14" s="73"/>
      <c r="E14" s="73"/>
      <c r="F14" s="73"/>
      <c r="G14" s="73"/>
      <c r="H14" s="73"/>
      <c r="I14" s="73"/>
    </row>
    <row r="15" spans="1:9" x14ac:dyDescent="0.25">
      <c r="A15" s="73"/>
      <c r="B15" s="73"/>
      <c r="C15" s="73"/>
      <c r="D15" s="73"/>
      <c r="E15" s="73"/>
      <c r="F15" s="73"/>
      <c r="G15" s="73"/>
      <c r="H15" s="73"/>
      <c r="I15" s="73"/>
    </row>
    <row r="16" spans="1:9" x14ac:dyDescent="0.25">
      <c r="A16" s="73"/>
      <c r="B16" s="73"/>
      <c r="C16" s="73"/>
      <c r="D16" s="73"/>
      <c r="E16" s="73"/>
      <c r="F16" s="73"/>
      <c r="G16" s="73"/>
      <c r="H16" s="73"/>
      <c r="I16" s="73"/>
    </row>
    <row r="17" spans="1:9" x14ac:dyDescent="0.25">
      <c r="A17" s="73"/>
      <c r="B17" s="73"/>
      <c r="C17" s="73"/>
      <c r="D17" s="73"/>
      <c r="E17" s="73"/>
      <c r="F17" s="73"/>
      <c r="G17" s="73"/>
      <c r="H17" s="73"/>
      <c r="I17" s="73"/>
    </row>
    <row r="18" spans="1:9" x14ac:dyDescent="0.25">
      <c r="A18" s="73"/>
      <c r="B18" s="73"/>
      <c r="C18" s="73"/>
      <c r="D18" s="73"/>
      <c r="E18" s="73"/>
      <c r="F18" s="73"/>
      <c r="G18" s="73"/>
      <c r="H18" s="73"/>
      <c r="I18" s="73"/>
    </row>
    <row r="19" spans="1:9" x14ac:dyDescent="0.25">
      <c r="A19" s="73"/>
      <c r="B19" s="73"/>
      <c r="C19" s="73"/>
      <c r="D19" s="73"/>
      <c r="E19" s="73"/>
      <c r="F19" s="73"/>
      <c r="G19" s="73"/>
      <c r="H19" s="73"/>
      <c r="I19" s="73"/>
    </row>
    <row r="20" spans="1:9" x14ac:dyDescent="0.25">
      <c r="A20" s="73"/>
      <c r="B20" s="73"/>
      <c r="C20" s="73"/>
      <c r="D20" s="73"/>
      <c r="E20" s="73"/>
      <c r="F20" s="73"/>
      <c r="G20" s="73"/>
      <c r="H20" s="73"/>
      <c r="I20" s="73"/>
    </row>
    <row r="21" spans="1:9" x14ac:dyDescent="0.25">
      <c r="A21" s="73"/>
      <c r="B21" s="73"/>
      <c r="C21" s="73"/>
      <c r="D21" s="73"/>
      <c r="E21" s="73"/>
      <c r="F21" s="73"/>
      <c r="G21" s="73"/>
      <c r="H21" s="73"/>
      <c r="I21" s="73"/>
    </row>
    <row r="22" spans="1:9" x14ac:dyDescent="0.25">
      <c r="A22" s="73"/>
      <c r="B22" s="73"/>
      <c r="C22" s="73"/>
      <c r="D22" s="73"/>
      <c r="E22" s="73"/>
      <c r="F22" s="73"/>
      <c r="G22" s="73"/>
      <c r="H22" s="73"/>
      <c r="I22" s="73"/>
    </row>
    <row r="23" spans="1:9" x14ac:dyDescent="0.25">
      <c r="A23" s="73"/>
      <c r="B23" s="73"/>
      <c r="C23" s="73"/>
      <c r="D23" s="73"/>
      <c r="E23" s="73"/>
      <c r="F23" s="73"/>
      <c r="G23" s="73"/>
      <c r="H23" s="73"/>
      <c r="I23" s="73"/>
    </row>
    <row r="24" spans="1:9" x14ac:dyDescent="0.25">
      <c r="A24" s="73"/>
      <c r="B24" s="73"/>
      <c r="C24" s="73"/>
      <c r="D24" s="73"/>
      <c r="E24" s="73"/>
      <c r="F24" s="73"/>
      <c r="G24" s="73"/>
      <c r="H24" s="73"/>
      <c r="I24" s="73"/>
    </row>
    <row r="25" spans="1:9" x14ac:dyDescent="0.25">
      <c r="A25" s="73"/>
      <c r="B25" s="73"/>
      <c r="C25" s="73"/>
      <c r="D25" s="73"/>
      <c r="E25" s="73"/>
      <c r="F25" s="73"/>
      <c r="G25" s="73"/>
      <c r="H25" s="73"/>
      <c r="I25" s="73"/>
    </row>
    <row r="26" spans="1:9" x14ac:dyDescent="0.25">
      <c r="A26" s="73"/>
      <c r="B26" s="73"/>
      <c r="C26" s="73"/>
      <c r="D26" s="73"/>
      <c r="E26" s="73"/>
      <c r="F26" s="73"/>
      <c r="G26" s="73"/>
      <c r="H26" s="73"/>
      <c r="I26" s="73"/>
    </row>
    <row r="27" spans="1:9" x14ac:dyDescent="0.25">
      <c r="A27" s="73"/>
      <c r="B27" s="73"/>
      <c r="C27" s="73"/>
      <c r="D27" s="73"/>
      <c r="E27" s="73"/>
      <c r="F27" s="73"/>
      <c r="G27" s="73"/>
      <c r="H27" s="73"/>
      <c r="I27" s="73"/>
    </row>
    <row r="28" spans="1:9" x14ac:dyDescent="0.25">
      <c r="A28" s="73"/>
      <c r="B28" s="73"/>
      <c r="C28" s="73"/>
      <c r="D28" s="73"/>
      <c r="E28" s="73"/>
      <c r="F28" s="73"/>
      <c r="G28" s="73"/>
      <c r="H28" s="73"/>
      <c r="I28" s="73"/>
    </row>
    <row r="29" spans="1:9" x14ac:dyDescent="0.25">
      <c r="A29" s="73"/>
      <c r="B29" s="73"/>
      <c r="C29" s="73"/>
      <c r="D29" s="73"/>
      <c r="E29" s="73"/>
      <c r="F29" s="73"/>
      <c r="G29" s="73"/>
      <c r="H29" s="73"/>
      <c r="I29" s="73"/>
    </row>
    <row r="30" spans="1:9" x14ac:dyDescent="0.25">
      <c r="A30" s="73"/>
      <c r="B30" s="73"/>
      <c r="C30" s="73"/>
      <c r="D30" s="73"/>
      <c r="E30" s="73"/>
      <c r="F30" s="73"/>
      <c r="G30" s="73"/>
      <c r="H30" s="73"/>
      <c r="I30" s="73"/>
    </row>
    <row r="31" spans="1:9" x14ac:dyDescent="0.25">
      <c r="A31" s="73"/>
      <c r="B31" s="73"/>
      <c r="C31" s="73"/>
      <c r="D31" s="73"/>
      <c r="E31" s="73"/>
      <c r="F31" s="73"/>
      <c r="G31" s="73"/>
      <c r="H31" s="73"/>
      <c r="I31" s="73"/>
    </row>
    <row r="32" spans="1:9" x14ac:dyDescent="0.25">
      <c r="A32" s="73"/>
      <c r="B32" s="73"/>
      <c r="C32" s="73"/>
      <c r="D32" s="73"/>
      <c r="E32" s="73"/>
      <c r="F32" s="73"/>
      <c r="G32" s="73"/>
      <c r="H32" s="73"/>
      <c r="I32" s="73"/>
    </row>
    <row r="33" spans="1:9" x14ac:dyDescent="0.25">
      <c r="A33" s="73"/>
      <c r="B33" s="73"/>
      <c r="C33" s="73"/>
      <c r="D33" s="73"/>
      <c r="E33" s="73"/>
      <c r="F33" s="73"/>
      <c r="G33" s="73"/>
      <c r="H33" s="73"/>
      <c r="I33" s="73"/>
    </row>
    <row r="34" spans="1:9" x14ac:dyDescent="0.25">
      <c r="A34" s="73"/>
      <c r="B34" s="73"/>
      <c r="C34" s="73"/>
      <c r="D34" s="73"/>
      <c r="E34" s="73"/>
      <c r="F34" s="73"/>
      <c r="G34" s="73"/>
      <c r="H34" s="73"/>
      <c r="I34" s="73"/>
    </row>
  </sheetData>
  <mergeCells count="34">
    <mergeCell ref="A5:I5"/>
    <mergeCell ref="A1:I1"/>
    <mergeCell ref="A2:I2"/>
    <mergeCell ref="A3:I3"/>
    <mergeCell ref="A4:I4"/>
    <mergeCell ref="A17:I17"/>
    <mergeCell ref="A6:I6"/>
    <mergeCell ref="A7:I7"/>
    <mergeCell ref="A8:I8"/>
    <mergeCell ref="A9:I9"/>
    <mergeCell ref="A10:I10"/>
    <mergeCell ref="A11:I11"/>
    <mergeCell ref="A12:I12"/>
    <mergeCell ref="A13:I13"/>
    <mergeCell ref="A14:I14"/>
    <mergeCell ref="A15:I15"/>
    <mergeCell ref="A16:I16"/>
    <mergeCell ref="A29:I29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27:I27"/>
    <mergeCell ref="A28:I28"/>
    <mergeCell ref="A30:I30"/>
    <mergeCell ref="A31:I31"/>
    <mergeCell ref="A32:I32"/>
    <mergeCell ref="A33:I33"/>
    <mergeCell ref="A34:I34"/>
  </mergeCells>
  <printOptions horizontalCentered="1"/>
  <pageMargins left="0.59055118110236227" right="0.39370078740157483" top="0.35433070866141736" bottom="0.35433070866141736" header="0.31496062992125984" footer="0.31496062992125984"/>
  <pageSetup paperSize="9" scale="74" fitToHeight="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1"/>
  <sheetViews>
    <sheetView workbookViewId="0">
      <selection activeCell="B5" sqref="B5:L5"/>
    </sheetView>
  </sheetViews>
  <sheetFormatPr defaultRowHeight="15" x14ac:dyDescent="0.25"/>
  <cols>
    <col min="1" max="1" width="22.140625" customWidth="1"/>
  </cols>
  <sheetData>
    <row r="2" spans="1:12" ht="18.75" x14ac:dyDescent="0.25">
      <c r="A2" s="81" t="s">
        <v>24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2" ht="31.5" x14ac:dyDescent="0.25">
      <c r="A3" s="48" t="s">
        <v>25</v>
      </c>
      <c r="B3" s="82" t="s">
        <v>178</v>
      </c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2" ht="51.95" customHeight="1" x14ac:dyDescent="0.25">
      <c r="A4" s="63" t="s">
        <v>26</v>
      </c>
      <c r="B4" s="75" t="s">
        <v>179</v>
      </c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2" ht="39" customHeight="1" x14ac:dyDescent="0.25">
      <c r="A5" s="63"/>
      <c r="B5" s="75" t="s">
        <v>167</v>
      </c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2" ht="39" customHeight="1" x14ac:dyDescent="0.25">
      <c r="A6" s="63"/>
      <c r="B6" s="75" t="s">
        <v>180</v>
      </c>
      <c r="C6" s="75"/>
      <c r="D6" s="75"/>
      <c r="E6" s="75"/>
      <c r="F6" s="75"/>
      <c r="G6" s="75"/>
      <c r="H6" s="75"/>
      <c r="I6" s="75"/>
      <c r="J6" s="75"/>
      <c r="K6" s="75"/>
      <c r="L6" s="75"/>
    </row>
    <row r="7" spans="1:12" ht="45" customHeight="1" x14ac:dyDescent="0.25">
      <c r="A7" s="27" t="s">
        <v>27</v>
      </c>
      <c r="B7" s="75" t="s">
        <v>28</v>
      </c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2" ht="100.5" customHeight="1" x14ac:dyDescent="0.25">
      <c r="A8" s="27" t="s">
        <v>29</v>
      </c>
      <c r="B8" s="77" t="s">
        <v>197</v>
      </c>
      <c r="C8" s="77"/>
      <c r="D8" s="77"/>
      <c r="E8" s="77"/>
      <c r="F8" s="77"/>
      <c r="G8" s="77"/>
      <c r="H8" s="77"/>
      <c r="I8" s="77"/>
      <c r="J8" s="77"/>
      <c r="K8" s="77"/>
      <c r="L8" s="77"/>
    </row>
    <row r="9" spans="1:12" ht="33" customHeight="1" x14ac:dyDescent="0.25">
      <c r="A9" s="27" t="s">
        <v>170</v>
      </c>
      <c r="B9" s="75" t="s">
        <v>198</v>
      </c>
      <c r="C9" s="75"/>
      <c r="D9" s="75"/>
      <c r="E9" s="75"/>
      <c r="F9" s="75"/>
      <c r="G9" s="75"/>
      <c r="H9" s="75"/>
      <c r="I9" s="75"/>
      <c r="J9" s="75"/>
      <c r="K9" s="75"/>
      <c r="L9" s="75"/>
    </row>
    <row r="10" spans="1:12" ht="31.5" x14ac:dyDescent="0.25">
      <c r="A10" s="27" t="s">
        <v>30</v>
      </c>
      <c r="B10" s="63" t="s">
        <v>171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</row>
    <row r="11" spans="1:12" ht="15.75" x14ac:dyDescent="0.25">
      <c r="A11" s="78" t="s">
        <v>8</v>
      </c>
      <c r="B11" s="79" t="s">
        <v>34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x14ac:dyDescent="0.25">
      <c r="A12" s="78"/>
      <c r="B12" s="12" t="s">
        <v>10</v>
      </c>
      <c r="C12" s="8" t="s">
        <v>11</v>
      </c>
      <c r="D12" s="8" t="s">
        <v>12</v>
      </c>
      <c r="E12" s="8" t="s">
        <v>13</v>
      </c>
      <c r="F12" s="8" t="s">
        <v>14</v>
      </c>
      <c r="G12" s="8" t="s">
        <v>15</v>
      </c>
      <c r="H12" s="8" t="s">
        <v>16</v>
      </c>
      <c r="I12" s="8" t="s">
        <v>17</v>
      </c>
      <c r="J12" s="8" t="s">
        <v>18</v>
      </c>
      <c r="K12" s="8" t="s">
        <v>19</v>
      </c>
      <c r="L12" s="8" t="s">
        <v>120</v>
      </c>
    </row>
    <row r="13" spans="1:12" ht="15.75" x14ac:dyDescent="0.25">
      <c r="A13" s="47" t="s">
        <v>31</v>
      </c>
      <c r="B13" s="9">
        <f>SUM(C13:L13)</f>
        <v>135816.9</v>
      </c>
      <c r="C13" s="9">
        <f>C14+C15</f>
        <v>27351.4</v>
      </c>
      <c r="D13" s="9">
        <f t="shared" ref="D13:L13" si="0">D14+D15</f>
        <v>4669.2</v>
      </c>
      <c r="E13" s="9">
        <f t="shared" si="0"/>
        <v>6394.5999999999995</v>
      </c>
      <c r="F13" s="9">
        <f t="shared" si="0"/>
        <v>15579.1</v>
      </c>
      <c r="G13" s="9">
        <f t="shared" si="0"/>
        <v>4464.5</v>
      </c>
      <c r="H13" s="9">
        <f t="shared" si="0"/>
        <v>25076.3</v>
      </c>
      <c r="I13" s="9">
        <f t="shared" si="0"/>
        <v>26247.5</v>
      </c>
      <c r="J13" s="9">
        <f t="shared" si="0"/>
        <v>19435.299999999996</v>
      </c>
      <c r="K13" s="9">
        <f t="shared" si="0"/>
        <v>3299.5</v>
      </c>
      <c r="L13" s="9">
        <f t="shared" si="0"/>
        <v>3299.5</v>
      </c>
    </row>
    <row r="14" spans="1:12" ht="63" x14ac:dyDescent="0.25">
      <c r="A14" s="47" t="s">
        <v>196</v>
      </c>
      <c r="B14" s="9">
        <f>C14+D14+E14+F14+G14+H14+I14+J14+K14+L14</f>
        <v>87602</v>
      </c>
      <c r="C14" s="10">
        <f>'Приложение №5'!G9</f>
        <v>6218.9000000000005</v>
      </c>
      <c r="D14" s="10">
        <f>'Приложение №5'!H9</f>
        <v>2509.1999999999998</v>
      </c>
      <c r="E14" s="10">
        <f>'Приложение №5'!I9</f>
        <v>4436.7999999999993</v>
      </c>
      <c r="F14" s="10">
        <f>'Приложение №5'!J9</f>
        <v>4252</v>
      </c>
      <c r="G14" s="10">
        <f>'Приложение №5'!K9</f>
        <v>3413.8</v>
      </c>
      <c r="H14" s="10">
        <f>'Приложение №5'!L9</f>
        <v>22260.1</v>
      </c>
      <c r="I14" s="10">
        <f>'Приложение №5'!M9</f>
        <v>21372</v>
      </c>
      <c r="J14" s="10">
        <f>'Приложение №5'!N9</f>
        <v>16540.199999999997</v>
      </c>
      <c r="K14" s="10">
        <f>'Приложение №5'!O9</f>
        <v>3299.5</v>
      </c>
      <c r="L14" s="10">
        <f>'Приложение №5'!P9</f>
        <v>3299.5</v>
      </c>
    </row>
    <row r="15" spans="1:12" ht="48" customHeight="1" x14ac:dyDescent="0.25">
      <c r="A15" s="58" t="s">
        <v>95</v>
      </c>
      <c r="B15" s="9">
        <f>C15+D15+E15+F15+G15+H15+I15+J15+K15+L15</f>
        <v>48214.899999999994</v>
      </c>
      <c r="C15" s="10">
        <f>'Приложение №5'!G11</f>
        <v>21132.5</v>
      </c>
      <c r="D15" s="10">
        <f>'Приложение №5'!H11</f>
        <v>2160</v>
      </c>
      <c r="E15" s="10">
        <f>'Приложение №5'!I11</f>
        <v>1957.8</v>
      </c>
      <c r="F15" s="10">
        <f>'Приложение №5'!J11</f>
        <v>11327.1</v>
      </c>
      <c r="G15" s="10">
        <f>'Приложение №5'!K11</f>
        <v>1050.7</v>
      </c>
      <c r="H15" s="10">
        <f>'Приложение №5'!L11</f>
        <v>2816.2</v>
      </c>
      <c r="I15" s="10">
        <f>'Приложение №5'!M11</f>
        <v>4875.5</v>
      </c>
      <c r="J15" s="10">
        <f>'Приложение №5'!N11</f>
        <v>2895.1</v>
      </c>
      <c r="K15" s="10">
        <f>'Приложение №5'!O11</f>
        <v>0</v>
      </c>
      <c r="L15" s="10">
        <f>'Приложение №5'!P11</f>
        <v>0</v>
      </c>
    </row>
    <row r="16" spans="1:12" ht="64.5" customHeight="1" x14ac:dyDescent="0.25">
      <c r="A16" s="80" t="s">
        <v>33</v>
      </c>
      <c r="B16" s="75" t="s">
        <v>172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</row>
    <row r="17" spans="1:12" ht="51" customHeight="1" x14ac:dyDescent="0.25">
      <c r="A17" s="80"/>
      <c r="B17" s="75" t="s">
        <v>173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</row>
    <row r="18" spans="1:12" ht="48.75" customHeight="1" x14ac:dyDescent="0.25">
      <c r="A18" s="80"/>
      <c r="B18" s="75" t="s">
        <v>174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</row>
    <row r="19" spans="1:12" ht="33" customHeight="1" x14ac:dyDescent="0.25">
      <c r="A19" s="80"/>
      <c r="B19" s="75" t="s">
        <v>175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</row>
    <row r="20" spans="1:12" ht="45.75" customHeight="1" x14ac:dyDescent="0.25">
      <c r="A20" s="80"/>
      <c r="B20" s="75" t="s">
        <v>176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</row>
    <row r="21" spans="1:12" ht="15" customHeight="1" x14ac:dyDescent="0.25">
      <c r="A21" s="80"/>
      <c r="B21" s="76" t="s">
        <v>177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</row>
  </sheetData>
  <mergeCells count="19">
    <mergeCell ref="A2:K2"/>
    <mergeCell ref="B3:L3"/>
    <mergeCell ref="B4:L4"/>
    <mergeCell ref="B5:L5"/>
    <mergeCell ref="B7:L7"/>
    <mergeCell ref="B20:L20"/>
    <mergeCell ref="B21:L21"/>
    <mergeCell ref="A4:A6"/>
    <mergeCell ref="B6:L6"/>
    <mergeCell ref="B8:L8"/>
    <mergeCell ref="B9:L9"/>
    <mergeCell ref="B10:L10"/>
    <mergeCell ref="A11:A12"/>
    <mergeCell ref="B11:L11"/>
    <mergeCell ref="A16:A21"/>
    <mergeCell ref="B16:L16"/>
    <mergeCell ref="B17:L17"/>
    <mergeCell ref="B18:L18"/>
    <mergeCell ref="B19:L19"/>
  </mergeCells>
  <pageMargins left="0.51181102362204722" right="0.11811023622047245" top="0.35433070866141736" bottom="0.35433070866141736" header="0.31496062992125984" footer="0.31496062992125984"/>
  <pageSetup paperSize="9" scale="7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workbookViewId="0">
      <selection activeCell="G13" sqref="G13"/>
    </sheetView>
  </sheetViews>
  <sheetFormatPr defaultRowHeight="15" x14ac:dyDescent="0.25"/>
  <cols>
    <col min="1" max="1" width="23.85546875" customWidth="1"/>
    <col min="2" max="2" width="13.85546875" customWidth="1"/>
    <col min="3" max="4" width="7.85546875" customWidth="1"/>
    <col min="5" max="8" width="6" customWidth="1"/>
    <col min="9" max="10" width="7.5703125" customWidth="1"/>
    <col min="11" max="12" width="7.7109375" customWidth="1"/>
  </cols>
  <sheetData>
    <row r="1" spans="1:12" ht="18.75" x14ac:dyDescent="0.25">
      <c r="A1" s="86" t="s">
        <v>24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2" ht="43.5" customHeight="1" x14ac:dyDescent="0.25">
      <c r="A2" s="2" t="s">
        <v>25</v>
      </c>
      <c r="B2" s="82" t="s">
        <v>165</v>
      </c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ht="48" customHeight="1" x14ac:dyDescent="0.25">
      <c r="A3" s="63" t="s">
        <v>26</v>
      </c>
      <c r="B3" s="75" t="s">
        <v>166</v>
      </c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36" customHeight="1" x14ac:dyDescent="0.25">
      <c r="A4" s="63"/>
      <c r="B4" s="75" t="s">
        <v>167</v>
      </c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2" ht="54" customHeight="1" x14ac:dyDescent="0.25">
      <c r="A5" s="11" t="s">
        <v>27</v>
      </c>
      <c r="B5" s="75" t="s">
        <v>28</v>
      </c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2" ht="60.75" customHeight="1" x14ac:dyDescent="0.25">
      <c r="A6" s="27" t="s">
        <v>29</v>
      </c>
      <c r="B6" s="75" t="s">
        <v>168</v>
      </c>
      <c r="C6" s="75"/>
      <c r="D6" s="75"/>
      <c r="E6" s="75"/>
      <c r="F6" s="75"/>
      <c r="G6" s="75"/>
      <c r="H6" s="75"/>
      <c r="I6" s="75"/>
      <c r="J6" s="75"/>
      <c r="K6" s="75"/>
      <c r="L6" s="75"/>
    </row>
    <row r="7" spans="1:12" ht="51" customHeight="1" x14ac:dyDescent="0.25">
      <c r="A7" s="27" t="s">
        <v>170</v>
      </c>
      <c r="B7" s="77" t="s">
        <v>169</v>
      </c>
      <c r="C7" s="77"/>
      <c r="D7" s="77"/>
      <c r="E7" s="77"/>
      <c r="F7" s="77"/>
      <c r="G7" s="77"/>
      <c r="H7" s="77"/>
      <c r="I7" s="77"/>
      <c r="J7" s="77"/>
      <c r="K7" s="77"/>
      <c r="L7" s="77"/>
    </row>
    <row r="8" spans="1:12" ht="31.5" x14ac:dyDescent="0.25">
      <c r="A8" s="11" t="s">
        <v>30</v>
      </c>
      <c r="B8" s="63" t="s">
        <v>171</v>
      </c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1:12" ht="38.25" customHeight="1" x14ac:dyDescent="0.25">
      <c r="A9" s="78" t="s">
        <v>8</v>
      </c>
      <c r="B9" s="79" t="s">
        <v>34</v>
      </c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43.5" customHeight="1" x14ac:dyDescent="0.25">
      <c r="A10" s="78"/>
      <c r="B10" s="12" t="s">
        <v>10</v>
      </c>
      <c r="C10" s="8" t="s">
        <v>11</v>
      </c>
      <c r="D10" s="8" t="s">
        <v>12</v>
      </c>
      <c r="E10" s="8" t="s">
        <v>13</v>
      </c>
      <c r="F10" s="8" t="s">
        <v>14</v>
      </c>
      <c r="G10" s="8" t="s">
        <v>15</v>
      </c>
      <c r="H10" s="8" t="s">
        <v>16</v>
      </c>
      <c r="I10" s="8" t="s">
        <v>17</v>
      </c>
      <c r="J10" s="8" t="s">
        <v>18</v>
      </c>
      <c r="K10" s="8" t="s">
        <v>19</v>
      </c>
      <c r="L10" s="8" t="s">
        <v>120</v>
      </c>
    </row>
    <row r="11" spans="1:12" ht="15.75" x14ac:dyDescent="0.25">
      <c r="A11" s="2" t="s">
        <v>31</v>
      </c>
      <c r="B11" s="9">
        <f>C11+D11+E11+F11+G11+H11+I11+J11+K11+L11</f>
        <v>76955.5</v>
      </c>
      <c r="C11" s="9">
        <f>C12+C13</f>
        <v>61983.4</v>
      </c>
      <c r="D11" s="9">
        <f t="shared" ref="D11:L11" si="0">D12</f>
        <v>63</v>
      </c>
      <c r="E11" s="9">
        <f t="shared" si="0"/>
        <v>0</v>
      </c>
      <c r="F11" s="9">
        <f t="shared" si="0"/>
        <v>0</v>
      </c>
      <c r="G11" s="9">
        <f t="shared" si="0"/>
        <v>0</v>
      </c>
      <c r="H11" s="9">
        <f t="shared" si="0"/>
        <v>0</v>
      </c>
      <c r="I11" s="9">
        <f t="shared" si="0"/>
        <v>9322.1</v>
      </c>
      <c r="J11" s="9">
        <f t="shared" si="0"/>
        <v>5587</v>
      </c>
      <c r="K11" s="9">
        <f t="shared" si="0"/>
        <v>0</v>
      </c>
      <c r="L11" s="9">
        <f t="shared" si="0"/>
        <v>0</v>
      </c>
    </row>
    <row r="12" spans="1:12" ht="61.5" customHeight="1" x14ac:dyDescent="0.25">
      <c r="A12" s="47" t="s">
        <v>196</v>
      </c>
      <c r="B12" s="9">
        <f>C12+D12+E12+F12+G12+H12+I12+J12+K12</f>
        <v>19632</v>
      </c>
      <c r="C12" s="10">
        <f>'Приложение №4'!G14</f>
        <v>4659.8999999999996</v>
      </c>
      <c r="D12" s="10">
        <f>'Приложение №4'!H9</f>
        <v>63</v>
      </c>
      <c r="E12" s="10">
        <f>'Приложение №4'!I9</f>
        <v>0</v>
      </c>
      <c r="F12" s="10">
        <f>'Приложение №4'!J9</f>
        <v>0</v>
      </c>
      <c r="G12" s="10">
        <f>'Приложение №4'!K9</f>
        <v>0</v>
      </c>
      <c r="H12" s="10">
        <f>'Приложение №4'!L9</f>
        <v>0</v>
      </c>
      <c r="I12" s="10">
        <f>'Приложение №4'!M9</f>
        <v>9322.1</v>
      </c>
      <c r="J12" s="10">
        <f>'Приложение №4'!N9</f>
        <v>5587</v>
      </c>
      <c r="K12" s="10">
        <f>'Приложение №4'!O9</f>
        <v>0</v>
      </c>
      <c r="L12" s="10">
        <f>'Приложение №4'!P9</f>
        <v>0</v>
      </c>
    </row>
    <row r="13" spans="1:12" ht="48.75" customHeight="1" x14ac:dyDescent="0.25">
      <c r="A13" s="58" t="s">
        <v>95</v>
      </c>
      <c r="B13" s="9">
        <f>C13+D13+E13+F13+G13+H13+I13+J13+K13</f>
        <v>57323.5</v>
      </c>
      <c r="C13" s="10">
        <f>'Приложение №4'!G11</f>
        <v>57323.5</v>
      </c>
      <c r="D13" s="10">
        <f>'Приложение №4'!H11</f>
        <v>0</v>
      </c>
      <c r="E13" s="10">
        <f>'Приложение №4'!I11</f>
        <v>0</v>
      </c>
      <c r="F13" s="10">
        <f>'Приложение №4'!J11</f>
        <v>0</v>
      </c>
      <c r="G13" s="10">
        <f>'Приложение №4'!K11</f>
        <v>0</v>
      </c>
      <c r="H13" s="10">
        <f>'Приложение №4'!L11</f>
        <v>0</v>
      </c>
      <c r="I13" s="10">
        <f>'Приложение №4'!M11</f>
        <v>0</v>
      </c>
      <c r="J13" s="10">
        <f>'Приложение №4'!N11</f>
        <v>0</v>
      </c>
      <c r="K13" s="10">
        <f>'Приложение №4'!O11</f>
        <v>0</v>
      </c>
      <c r="L13" s="10">
        <f>'Приложение №4'!P11</f>
        <v>0</v>
      </c>
    </row>
    <row r="14" spans="1:12" ht="77.25" customHeight="1" x14ac:dyDescent="0.25">
      <c r="A14" s="80" t="s">
        <v>33</v>
      </c>
      <c r="B14" s="75" t="s">
        <v>172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</row>
    <row r="15" spans="1:12" ht="64.5" customHeight="1" x14ac:dyDescent="0.25">
      <c r="A15" s="80"/>
      <c r="B15" s="75" t="s">
        <v>173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</row>
    <row r="16" spans="1:12" ht="60.75" customHeight="1" x14ac:dyDescent="0.25">
      <c r="A16" s="80"/>
      <c r="B16" s="75" t="s">
        <v>174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</row>
    <row r="17" spans="1:12" ht="32.450000000000003" customHeight="1" x14ac:dyDescent="0.25">
      <c r="A17" s="80"/>
      <c r="B17" s="75" t="s">
        <v>175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</row>
    <row r="18" spans="1:12" ht="57.75" customHeight="1" x14ac:dyDescent="0.25">
      <c r="A18" s="80"/>
      <c r="B18" s="75" t="s">
        <v>176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</row>
    <row r="19" spans="1:12" x14ac:dyDescent="0.25">
      <c r="A19" s="80"/>
      <c r="B19" s="83" t="s">
        <v>177</v>
      </c>
      <c r="C19" s="84"/>
      <c r="D19" s="84"/>
      <c r="E19" s="84"/>
      <c r="F19" s="84"/>
      <c r="G19" s="84"/>
      <c r="H19" s="84"/>
      <c r="I19" s="84"/>
      <c r="J19" s="84"/>
      <c r="K19" s="84"/>
      <c r="L19" s="85"/>
    </row>
  </sheetData>
  <mergeCells count="18">
    <mergeCell ref="A1:K1"/>
    <mergeCell ref="A3:A4"/>
    <mergeCell ref="A9:A10"/>
    <mergeCell ref="B4:L4"/>
    <mergeCell ref="B3:L3"/>
    <mergeCell ref="B2:L2"/>
    <mergeCell ref="B8:L8"/>
    <mergeCell ref="B9:L9"/>
    <mergeCell ref="B7:L7"/>
    <mergeCell ref="B6:L6"/>
    <mergeCell ref="B5:L5"/>
    <mergeCell ref="A14:A19"/>
    <mergeCell ref="B19:L19"/>
    <mergeCell ref="B14:L14"/>
    <mergeCell ref="B15:L15"/>
    <mergeCell ref="B16:L16"/>
    <mergeCell ref="B17:L17"/>
    <mergeCell ref="B18:L18"/>
  </mergeCells>
  <printOptions horizontalCentered="1"/>
  <pageMargins left="0.59055118110236227" right="0.19685039370078741" top="0.39370078740157483" bottom="0.39370078740157483" header="0.31496062992125984" footer="0.31496062992125984"/>
  <pageSetup paperSize="9" scale="88" fitToHeight="0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topLeftCell="A4" zoomScale="80" zoomScaleNormal="80" workbookViewId="0">
      <selection activeCell="C8" sqref="C8:C10"/>
    </sheetView>
  </sheetViews>
  <sheetFormatPr defaultRowHeight="15" x14ac:dyDescent="0.25"/>
  <cols>
    <col min="1" max="1" width="5.140625" customWidth="1"/>
    <col min="2" max="2" width="31.140625" customWidth="1"/>
    <col min="3" max="3" width="18.5703125" customWidth="1"/>
    <col min="4" max="4" width="15.140625" customWidth="1"/>
    <col min="5" max="5" width="21.5703125" customWidth="1"/>
    <col min="6" max="6" width="11.7109375" customWidth="1"/>
    <col min="7" max="7" width="18.5703125" customWidth="1"/>
    <col min="8" max="8" width="8.140625" customWidth="1"/>
    <col min="9" max="9" width="7.85546875" customWidth="1"/>
    <col min="10" max="10" width="7.5703125" customWidth="1"/>
    <col min="11" max="11" width="7.140625" customWidth="1"/>
    <col min="12" max="13" width="7.5703125" customWidth="1"/>
    <col min="14" max="14" width="7.42578125" customWidth="1"/>
    <col min="15" max="15" width="6.5703125" customWidth="1"/>
    <col min="16" max="16" width="6.140625" bestFit="1" customWidth="1"/>
    <col min="17" max="17" width="7.42578125" customWidth="1"/>
  </cols>
  <sheetData>
    <row r="1" spans="1:17" ht="40.5" customHeight="1" x14ac:dyDescent="0.25">
      <c r="J1" s="93" t="s">
        <v>35</v>
      </c>
      <c r="K1" s="93"/>
      <c r="L1" s="93"/>
      <c r="M1" s="93"/>
      <c r="N1" s="93"/>
      <c r="O1" s="93"/>
      <c r="P1" s="93"/>
    </row>
    <row r="2" spans="1:17" ht="15.75" x14ac:dyDescent="0.25">
      <c r="J2" s="13"/>
      <c r="K2" s="13"/>
      <c r="L2" s="13"/>
      <c r="M2" s="13"/>
      <c r="N2" s="13"/>
      <c r="O2" s="13"/>
      <c r="P2" s="13"/>
    </row>
    <row r="3" spans="1:17" ht="18.75" x14ac:dyDescent="0.25">
      <c r="A3" s="94" t="s">
        <v>33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7" ht="30.75" customHeight="1" x14ac:dyDescent="0.25">
      <c r="A4" s="95" t="s">
        <v>162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17" ht="22.5" x14ac:dyDescent="0.25">
      <c r="A5" s="96" t="s">
        <v>36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</row>
    <row r="6" spans="1:17" ht="54" customHeight="1" x14ac:dyDescent="0.25">
      <c r="A6" s="79" t="s">
        <v>37</v>
      </c>
      <c r="B6" s="79" t="s">
        <v>38</v>
      </c>
      <c r="C6" s="79" t="s">
        <v>39</v>
      </c>
      <c r="D6" s="79"/>
      <c r="E6" s="79" t="s">
        <v>40</v>
      </c>
      <c r="F6" s="79" t="s">
        <v>41</v>
      </c>
      <c r="G6" s="79" t="s">
        <v>42</v>
      </c>
      <c r="H6" s="98" t="s">
        <v>43</v>
      </c>
      <c r="I6" s="98"/>
      <c r="J6" s="98"/>
      <c r="K6" s="98"/>
      <c r="L6" s="98"/>
      <c r="M6" s="98"/>
      <c r="N6" s="98"/>
      <c r="O6" s="98"/>
      <c r="P6" s="98"/>
      <c r="Q6" s="98"/>
    </row>
    <row r="7" spans="1:17" ht="78.75" customHeight="1" x14ac:dyDescent="0.25">
      <c r="A7" s="79"/>
      <c r="B7" s="79"/>
      <c r="C7" s="3" t="s">
        <v>196</v>
      </c>
      <c r="D7" s="3" t="s">
        <v>44</v>
      </c>
      <c r="E7" s="79"/>
      <c r="F7" s="79"/>
      <c r="G7" s="97"/>
      <c r="H7" s="49" t="s">
        <v>11</v>
      </c>
      <c r="I7" s="49" t="s">
        <v>12</v>
      </c>
      <c r="J7" s="49" t="s">
        <v>13</v>
      </c>
      <c r="K7" s="49" t="s">
        <v>14</v>
      </c>
      <c r="L7" s="49" t="s">
        <v>15</v>
      </c>
      <c r="M7" s="49" t="s">
        <v>16</v>
      </c>
      <c r="N7" s="49" t="s">
        <v>17</v>
      </c>
      <c r="O7" s="49" t="s">
        <v>18</v>
      </c>
      <c r="P7" s="49" t="s">
        <v>19</v>
      </c>
      <c r="Q7" s="49" t="s">
        <v>120</v>
      </c>
    </row>
    <row r="8" spans="1:17" ht="223.5" customHeight="1" x14ac:dyDescent="0.25">
      <c r="A8" s="97">
        <v>1</v>
      </c>
      <c r="B8" s="99" t="s">
        <v>163</v>
      </c>
      <c r="C8" s="87">
        <f>'Приложение №5'!F9</f>
        <v>87601.999999999985</v>
      </c>
      <c r="D8" s="90">
        <f>'Приложение №5'!F11</f>
        <v>48214.899999999994</v>
      </c>
      <c r="E8" s="30" t="s">
        <v>206</v>
      </c>
      <c r="F8" s="3" t="s">
        <v>159</v>
      </c>
      <c r="G8" s="15">
        <v>39</v>
      </c>
      <c r="H8" s="15">
        <v>45</v>
      </c>
      <c r="I8" s="15">
        <v>51.9</v>
      </c>
      <c r="J8" s="15">
        <v>51.9</v>
      </c>
      <c r="K8" s="15">
        <v>51.9</v>
      </c>
      <c r="L8" s="15">
        <v>35.299999999999997</v>
      </c>
      <c r="M8" s="15">
        <v>35.700000000000003</v>
      </c>
      <c r="N8" s="15">
        <v>36.200000000000003</v>
      </c>
      <c r="O8" s="15">
        <v>36.4</v>
      </c>
      <c r="P8" s="15">
        <v>36.299999999999997</v>
      </c>
      <c r="Q8" s="15">
        <v>36.299999999999997</v>
      </c>
    </row>
    <row r="9" spans="1:17" ht="227.25" customHeight="1" x14ac:dyDescent="0.25">
      <c r="A9" s="102"/>
      <c r="B9" s="100"/>
      <c r="C9" s="88"/>
      <c r="D9" s="91"/>
      <c r="E9" s="30" t="s">
        <v>207</v>
      </c>
      <c r="F9" s="14" t="s">
        <v>164</v>
      </c>
      <c r="G9" s="16">
        <v>26</v>
      </c>
      <c r="H9" s="16">
        <v>20</v>
      </c>
      <c r="I9" s="16">
        <v>15</v>
      </c>
      <c r="J9" s="16">
        <v>10</v>
      </c>
      <c r="K9" s="16">
        <v>8</v>
      </c>
      <c r="L9" s="16">
        <v>48</v>
      </c>
      <c r="M9" s="16">
        <v>47</v>
      </c>
      <c r="N9" s="16">
        <v>46</v>
      </c>
      <c r="O9" s="40">
        <v>45.9</v>
      </c>
      <c r="P9" s="40">
        <v>45.9</v>
      </c>
      <c r="Q9" s="40">
        <v>45.9</v>
      </c>
    </row>
    <row r="10" spans="1:17" ht="179.25" customHeight="1" x14ac:dyDescent="0.25">
      <c r="A10" s="102"/>
      <c r="B10" s="100"/>
      <c r="C10" s="89"/>
      <c r="D10" s="92"/>
      <c r="E10" s="30" t="s">
        <v>208</v>
      </c>
      <c r="F10" s="14" t="s">
        <v>45</v>
      </c>
      <c r="G10" s="16">
        <v>12</v>
      </c>
      <c r="H10" s="16">
        <v>10</v>
      </c>
      <c r="I10" s="16">
        <v>8</v>
      </c>
      <c r="J10" s="16">
        <v>5</v>
      </c>
      <c r="K10" s="16">
        <v>4</v>
      </c>
      <c r="L10" s="16">
        <v>15</v>
      </c>
      <c r="M10" s="16">
        <v>15</v>
      </c>
      <c r="N10" s="16">
        <v>15</v>
      </c>
      <c r="O10" s="16">
        <v>14</v>
      </c>
      <c r="P10" s="16">
        <v>13</v>
      </c>
      <c r="Q10" s="16">
        <v>12</v>
      </c>
    </row>
    <row r="11" spans="1:17" ht="180.75" customHeight="1" x14ac:dyDescent="0.25">
      <c r="A11" s="103"/>
      <c r="B11" s="101"/>
      <c r="C11" s="42"/>
      <c r="D11" s="42"/>
      <c r="E11" s="30" t="s">
        <v>209</v>
      </c>
      <c r="F11" s="26" t="s">
        <v>45</v>
      </c>
      <c r="G11" s="43">
        <v>2</v>
      </c>
      <c r="H11" s="36">
        <v>1</v>
      </c>
      <c r="I11" s="36">
        <v>1</v>
      </c>
      <c r="J11" s="36">
        <v>0</v>
      </c>
      <c r="K11" s="36">
        <v>0</v>
      </c>
      <c r="L11" s="36">
        <v>3</v>
      </c>
      <c r="M11" s="36">
        <v>2</v>
      </c>
      <c r="N11" s="36">
        <v>2</v>
      </c>
      <c r="O11" s="36">
        <v>2</v>
      </c>
      <c r="P11" s="36">
        <v>2</v>
      </c>
      <c r="Q11" s="36">
        <v>2</v>
      </c>
    </row>
  </sheetData>
  <mergeCells count="15">
    <mergeCell ref="C8:C10"/>
    <mergeCell ref="D8:D10"/>
    <mergeCell ref="J1:P1"/>
    <mergeCell ref="A3:P3"/>
    <mergeCell ref="A4:P4"/>
    <mergeCell ref="A5:P5"/>
    <mergeCell ref="A6:A7"/>
    <mergeCell ref="B6:B7"/>
    <mergeCell ref="C6:D6"/>
    <mergeCell ref="E6:E7"/>
    <mergeCell ref="F6:F7"/>
    <mergeCell ref="G6:G7"/>
    <mergeCell ref="H6:Q6"/>
    <mergeCell ref="B8:B11"/>
    <mergeCell ref="A8:A11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73" fitToHeight="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zoomScale="90" zoomScaleNormal="90" workbookViewId="0">
      <selection activeCell="C8" sqref="C8:D8"/>
    </sheetView>
  </sheetViews>
  <sheetFormatPr defaultRowHeight="15" x14ac:dyDescent="0.25"/>
  <cols>
    <col min="1" max="1" width="4.28515625" customWidth="1"/>
    <col min="2" max="2" width="25.5703125" customWidth="1"/>
    <col min="3" max="3" width="11.85546875" customWidth="1"/>
    <col min="4" max="4" width="12.28515625" customWidth="1"/>
    <col min="5" max="5" width="24.7109375" customWidth="1"/>
    <col min="7" max="7" width="12.140625" customWidth="1"/>
    <col min="8" max="8" width="6.140625" customWidth="1"/>
    <col min="9" max="9" width="6.42578125" customWidth="1"/>
    <col min="10" max="11" width="6.7109375" customWidth="1"/>
    <col min="12" max="12" width="6.42578125" customWidth="1"/>
    <col min="13" max="13" width="6.140625" customWidth="1"/>
    <col min="14" max="14" width="7.28515625" customWidth="1"/>
    <col min="15" max="16" width="6.85546875" customWidth="1"/>
    <col min="17" max="17" width="6.5703125" customWidth="1"/>
  </cols>
  <sheetData>
    <row r="1" spans="1:22" x14ac:dyDescent="0.25">
      <c r="N1" s="104" t="s">
        <v>157</v>
      </c>
      <c r="O1" s="104"/>
      <c r="P1" s="104"/>
      <c r="Q1" s="104"/>
    </row>
    <row r="2" spans="1:22" x14ac:dyDescent="0.25">
      <c r="N2" s="55" t="s">
        <v>156</v>
      </c>
    </row>
    <row r="3" spans="1:22" ht="17.45" customHeight="1" x14ac:dyDescent="0.3">
      <c r="A3" s="94" t="s">
        <v>33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9"/>
      <c r="R3" s="39"/>
      <c r="S3" s="39"/>
      <c r="T3" s="39"/>
      <c r="U3" s="39"/>
      <c r="V3" s="39"/>
    </row>
    <row r="4" spans="1:22" ht="27" customHeight="1" x14ac:dyDescent="0.25">
      <c r="A4" s="95" t="s">
        <v>158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22" ht="22.5" x14ac:dyDescent="0.25">
      <c r="A5" s="96" t="s">
        <v>36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</row>
    <row r="6" spans="1:22" ht="15.6" customHeight="1" x14ac:dyDescent="0.25">
      <c r="A6" s="79" t="s">
        <v>37</v>
      </c>
      <c r="B6" s="79" t="s">
        <v>38</v>
      </c>
      <c r="C6" s="79" t="s">
        <v>39</v>
      </c>
      <c r="D6" s="79"/>
      <c r="E6" s="79" t="s">
        <v>40</v>
      </c>
      <c r="F6" s="79" t="s">
        <v>41</v>
      </c>
      <c r="G6" s="79" t="s">
        <v>42</v>
      </c>
      <c r="H6" s="79" t="s">
        <v>43</v>
      </c>
      <c r="I6" s="79"/>
      <c r="J6" s="79"/>
      <c r="K6" s="79"/>
      <c r="L6" s="79"/>
      <c r="M6" s="79"/>
      <c r="N6" s="79"/>
      <c r="O6" s="79"/>
      <c r="P6" s="79"/>
      <c r="Q6" s="79"/>
    </row>
    <row r="7" spans="1:22" ht="156.94999999999999" customHeight="1" x14ac:dyDescent="0.25">
      <c r="A7" s="79"/>
      <c r="B7" s="79"/>
      <c r="C7" s="28" t="s">
        <v>196</v>
      </c>
      <c r="D7" s="28" t="s">
        <v>44</v>
      </c>
      <c r="E7" s="79"/>
      <c r="F7" s="79"/>
      <c r="G7" s="97"/>
      <c r="H7" s="29" t="s">
        <v>11</v>
      </c>
      <c r="I7" s="29" t="s">
        <v>12</v>
      </c>
      <c r="J7" s="29" t="s">
        <v>13</v>
      </c>
      <c r="K7" s="29" t="s">
        <v>14</v>
      </c>
      <c r="L7" s="29" t="s">
        <v>15</v>
      </c>
      <c r="M7" s="29" t="s">
        <v>16</v>
      </c>
      <c r="N7" s="29" t="s">
        <v>17</v>
      </c>
      <c r="O7" s="29" t="s">
        <v>18</v>
      </c>
      <c r="P7" s="29" t="s">
        <v>19</v>
      </c>
      <c r="Q7" s="29" t="s">
        <v>120</v>
      </c>
    </row>
    <row r="8" spans="1:22" ht="220.5" x14ac:dyDescent="0.25">
      <c r="A8" s="28">
        <v>1</v>
      </c>
      <c r="B8" s="30" t="s">
        <v>160</v>
      </c>
      <c r="C8" s="41">
        <f>'Приложение №4'!F9</f>
        <v>19632</v>
      </c>
      <c r="D8" s="41">
        <f>'Приложение №4'!F11+'Приложение №4'!F10+'Приложение №4'!F12</f>
        <v>57323.5</v>
      </c>
      <c r="E8" s="30" t="s">
        <v>161</v>
      </c>
      <c r="F8" s="28" t="s">
        <v>159</v>
      </c>
      <c r="G8" s="40">
        <v>0</v>
      </c>
      <c r="H8" s="56">
        <v>3</v>
      </c>
      <c r="I8" s="56">
        <v>1.5</v>
      </c>
      <c r="J8" s="56">
        <v>2</v>
      </c>
      <c r="K8" s="56">
        <v>0</v>
      </c>
      <c r="L8" s="56">
        <v>0</v>
      </c>
      <c r="M8" s="56">
        <v>0</v>
      </c>
      <c r="N8" s="56">
        <v>0</v>
      </c>
      <c r="O8" s="56">
        <v>0</v>
      </c>
      <c r="P8" s="56">
        <v>2.8</v>
      </c>
      <c r="Q8" s="57">
        <v>0</v>
      </c>
    </row>
  </sheetData>
  <mergeCells count="11">
    <mergeCell ref="N1:Q1"/>
    <mergeCell ref="A3:P3"/>
    <mergeCell ref="A4:P4"/>
    <mergeCell ref="H6:Q6"/>
    <mergeCell ref="A5:P5"/>
    <mergeCell ref="A6:A7"/>
    <mergeCell ref="B6:B7"/>
    <mergeCell ref="C6:D6"/>
    <mergeCell ref="E6:E7"/>
    <mergeCell ref="F6:F7"/>
    <mergeCell ref="G6:G7"/>
  </mergeCells>
  <pageMargins left="0.31496062992125984" right="0.31496062992125984" top="0.94488188976377963" bottom="0.55118110236220474" header="0.31496062992125984" footer="0.31496062992125984"/>
  <pageSetup paperSize="9"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zoomScaleNormal="100" workbookViewId="0">
      <selection activeCell="L20" sqref="L20"/>
    </sheetView>
  </sheetViews>
  <sheetFormatPr defaultRowHeight="15" x14ac:dyDescent="0.25"/>
  <cols>
    <col min="1" max="1" width="33.5703125" customWidth="1"/>
    <col min="2" max="2" width="24.28515625" customWidth="1"/>
    <col min="3" max="3" width="21" customWidth="1"/>
    <col min="4" max="4" width="15" customWidth="1"/>
    <col min="5" max="5" width="13.85546875" customWidth="1"/>
    <col min="6" max="6" width="21.42578125" customWidth="1"/>
    <col min="10" max="10" width="11" customWidth="1"/>
  </cols>
  <sheetData>
    <row r="1" spans="1:10" ht="32.25" customHeight="1" x14ac:dyDescent="0.25">
      <c r="B1" s="7"/>
      <c r="C1" s="7"/>
      <c r="D1" s="7"/>
      <c r="E1" s="124" t="s">
        <v>124</v>
      </c>
      <c r="F1" s="124"/>
    </row>
    <row r="3" spans="1:10" ht="43.5" customHeight="1" x14ac:dyDescent="0.25">
      <c r="A3" s="125" t="s">
        <v>125</v>
      </c>
      <c r="B3" s="125"/>
      <c r="C3" s="125"/>
      <c r="D3" s="125"/>
      <c r="E3" s="125"/>
      <c r="F3" s="125"/>
    </row>
    <row r="4" spans="1:10" ht="96" customHeight="1" x14ac:dyDescent="0.25">
      <c r="A4" s="3" t="s">
        <v>46</v>
      </c>
      <c r="B4" s="3" t="s">
        <v>47</v>
      </c>
      <c r="C4" s="3" t="s">
        <v>48</v>
      </c>
      <c r="D4" s="110" t="s">
        <v>49</v>
      </c>
      <c r="E4" s="111"/>
      <c r="F4" s="3" t="s">
        <v>50</v>
      </c>
    </row>
    <row r="5" spans="1:10" ht="32.25" customHeight="1" x14ac:dyDescent="0.25">
      <c r="A5" s="120" t="s">
        <v>126</v>
      </c>
      <c r="B5" s="120"/>
      <c r="C5" s="120"/>
      <c r="D5" s="120"/>
      <c r="E5" s="120"/>
      <c r="F5" s="120"/>
    </row>
    <row r="6" spans="1:10" ht="26.25" customHeight="1" x14ac:dyDescent="0.25">
      <c r="A6" s="77" t="s">
        <v>105</v>
      </c>
      <c r="B6" s="112" t="s">
        <v>195</v>
      </c>
      <c r="C6" s="77" t="s">
        <v>127</v>
      </c>
      <c r="D6" s="108" t="str">
        <f>E8</f>
        <v>2 673,8</v>
      </c>
      <c r="E6" s="109"/>
      <c r="F6" s="79" t="s">
        <v>51</v>
      </c>
    </row>
    <row r="7" spans="1:10" ht="23.25" customHeight="1" x14ac:dyDescent="0.25">
      <c r="A7" s="77"/>
      <c r="B7" s="113"/>
      <c r="C7" s="77"/>
      <c r="D7" s="110" t="s">
        <v>32</v>
      </c>
      <c r="E7" s="111"/>
      <c r="F7" s="79"/>
    </row>
    <row r="8" spans="1:10" ht="20.100000000000001" customHeight="1" x14ac:dyDescent="0.25">
      <c r="A8" s="77"/>
      <c r="B8" s="114"/>
      <c r="C8" s="77"/>
      <c r="D8" s="3" t="s">
        <v>57</v>
      </c>
      <c r="E8" s="34" t="s">
        <v>130</v>
      </c>
      <c r="F8" s="79"/>
    </row>
    <row r="9" spans="1:10" ht="25.5" customHeight="1" x14ac:dyDescent="0.25">
      <c r="A9" s="77" t="s">
        <v>193</v>
      </c>
      <c r="B9" s="77" t="s">
        <v>195</v>
      </c>
      <c r="C9" s="77" t="s">
        <v>127</v>
      </c>
      <c r="D9" s="108">
        <f>E11+E12+E13++E14+E15+E16+E17+E18+E19+E20</f>
        <v>36141.5</v>
      </c>
      <c r="E9" s="109"/>
      <c r="F9" s="79" t="s">
        <v>51</v>
      </c>
    </row>
    <row r="10" spans="1:10" ht="21.75" customHeight="1" x14ac:dyDescent="0.25">
      <c r="A10" s="77"/>
      <c r="B10" s="77"/>
      <c r="C10" s="77"/>
      <c r="D10" s="110" t="s">
        <v>32</v>
      </c>
      <c r="E10" s="111"/>
      <c r="F10" s="79"/>
    </row>
    <row r="11" spans="1:10" ht="20.100000000000001" customHeight="1" x14ac:dyDescent="0.25">
      <c r="A11" s="77"/>
      <c r="B11" s="77"/>
      <c r="C11" s="77"/>
      <c r="D11" s="3" t="s">
        <v>57</v>
      </c>
      <c r="E11" s="17">
        <v>641.70000000000005</v>
      </c>
      <c r="F11" s="79"/>
    </row>
    <row r="12" spans="1:10" ht="20.100000000000001" customHeight="1" x14ac:dyDescent="0.25">
      <c r="A12" s="77"/>
      <c r="B12" s="77"/>
      <c r="C12" s="77"/>
      <c r="D12" s="3" t="s">
        <v>58</v>
      </c>
      <c r="E12" s="17">
        <v>2167.6999999999998</v>
      </c>
      <c r="F12" s="79"/>
    </row>
    <row r="13" spans="1:10" ht="20.100000000000001" customHeight="1" x14ac:dyDescent="0.25">
      <c r="A13" s="77"/>
      <c r="B13" s="77"/>
      <c r="C13" s="77"/>
      <c r="D13" s="3" t="s">
        <v>52</v>
      </c>
      <c r="E13" s="17">
        <v>3034.7</v>
      </c>
      <c r="F13" s="79"/>
    </row>
    <row r="14" spans="1:10" ht="20.100000000000001" customHeight="1" x14ac:dyDescent="0.25">
      <c r="A14" s="77"/>
      <c r="B14" s="77"/>
      <c r="C14" s="77"/>
      <c r="D14" s="28" t="s">
        <v>53</v>
      </c>
      <c r="E14" s="17">
        <v>2335.8000000000002</v>
      </c>
      <c r="F14" s="79"/>
    </row>
    <row r="15" spans="1:10" ht="20.100000000000001" customHeight="1" x14ac:dyDescent="0.25">
      <c r="A15" s="77"/>
      <c r="B15" s="77"/>
      <c r="C15" s="77"/>
      <c r="D15" s="28" t="s">
        <v>54</v>
      </c>
      <c r="E15" s="17">
        <v>2904.2</v>
      </c>
      <c r="F15" s="79"/>
    </row>
    <row r="16" spans="1:10" ht="20.100000000000001" customHeight="1" x14ac:dyDescent="0.25">
      <c r="A16" s="77"/>
      <c r="B16" s="77"/>
      <c r="C16" s="77"/>
      <c r="D16" s="28" t="s">
        <v>55</v>
      </c>
      <c r="E16" s="17">
        <v>3435.1</v>
      </c>
      <c r="F16" s="79"/>
      <c r="J16">
        <f>2673.8+36141.5+40964.9+38214.9+339.1+7482.7+10000</f>
        <v>135816.90000000002</v>
      </c>
    </row>
    <row r="17" spans="1:10" ht="20.100000000000001" customHeight="1" x14ac:dyDescent="0.25">
      <c r="A17" s="77"/>
      <c r="B17" s="77"/>
      <c r="C17" s="77"/>
      <c r="D17" s="28" t="s">
        <v>56</v>
      </c>
      <c r="E17" s="17">
        <v>5993.5</v>
      </c>
      <c r="F17" s="79"/>
      <c r="J17">
        <f>J16-'Приложение №5'!F8</f>
        <v>0</v>
      </c>
    </row>
    <row r="18" spans="1:10" ht="20.100000000000001" customHeight="1" x14ac:dyDescent="0.25">
      <c r="A18" s="77"/>
      <c r="B18" s="77"/>
      <c r="C18" s="77"/>
      <c r="D18" s="28" t="s">
        <v>59</v>
      </c>
      <c r="E18" s="17">
        <v>9629.7999999999993</v>
      </c>
      <c r="F18" s="79"/>
    </row>
    <row r="19" spans="1:10" ht="20.100000000000001" customHeight="1" x14ac:dyDescent="0.25">
      <c r="A19" s="77"/>
      <c r="B19" s="77"/>
      <c r="C19" s="77"/>
      <c r="D19" s="28" t="s">
        <v>60</v>
      </c>
      <c r="E19" s="17">
        <v>2999.5</v>
      </c>
      <c r="F19" s="79"/>
    </row>
    <row r="20" spans="1:10" ht="20.100000000000001" customHeight="1" x14ac:dyDescent="0.25">
      <c r="A20" s="77"/>
      <c r="B20" s="77"/>
      <c r="C20" s="77"/>
      <c r="D20" s="28" t="s">
        <v>129</v>
      </c>
      <c r="E20" s="17">
        <v>2999.5</v>
      </c>
      <c r="F20" s="79"/>
    </row>
    <row r="21" spans="1:10" ht="22.5" customHeight="1" x14ac:dyDescent="0.25">
      <c r="A21" s="77" t="s">
        <v>192</v>
      </c>
      <c r="B21" s="77" t="s">
        <v>195</v>
      </c>
      <c r="C21" s="77" t="s">
        <v>127</v>
      </c>
      <c r="D21" s="119">
        <f>E23+E24+E25+E26+E27+E28+E29+E30+E31+E32</f>
        <v>40964.9</v>
      </c>
      <c r="E21" s="119"/>
      <c r="F21" s="79" t="s">
        <v>51</v>
      </c>
    </row>
    <row r="22" spans="1:10" ht="19.5" customHeight="1" x14ac:dyDescent="0.25">
      <c r="A22" s="77"/>
      <c r="B22" s="77"/>
      <c r="C22" s="77"/>
      <c r="D22" s="79" t="s">
        <v>32</v>
      </c>
      <c r="E22" s="79"/>
      <c r="F22" s="79"/>
    </row>
    <row r="23" spans="1:10" ht="20.100000000000001" customHeight="1" x14ac:dyDescent="0.25">
      <c r="A23" s="77"/>
      <c r="B23" s="77"/>
      <c r="C23" s="77"/>
      <c r="D23" s="48" t="s">
        <v>57</v>
      </c>
      <c r="E23" s="17">
        <v>2564.3000000000002</v>
      </c>
      <c r="F23" s="79"/>
    </row>
    <row r="24" spans="1:10" ht="20.100000000000001" customHeight="1" x14ac:dyDescent="0.25">
      <c r="A24" s="77"/>
      <c r="B24" s="77"/>
      <c r="C24" s="77"/>
      <c r="D24" s="48" t="s">
        <v>58</v>
      </c>
      <c r="E24" s="17">
        <v>321.5</v>
      </c>
      <c r="F24" s="79"/>
    </row>
    <row r="25" spans="1:10" ht="20.100000000000001" customHeight="1" x14ac:dyDescent="0.25">
      <c r="A25" s="77"/>
      <c r="B25" s="77"/>
      <c r="C25" s="77"/>
      <c r="D25" s="48" t="s">
        <v>52</v>
      </c>
      <c r="E25" s="17">
        <v>291.7</v>
      </c>
      <c r="F25" s="79"/>
    </row>
    <row r="26" spans="1:10" ht="20.100000000000001" customHeight="1" x14ac:dyDescent="0.25">
      <c r="A26" s="77"/>
      <c r="B26" s="77"/>
      <c r="C26" s="77"/>
      <c r="D26" s="48" t="s">
        <v>53</v>
      </c>
      <c r="E26" s="17">
        <v>1316.2</v>
      </c>
      <c r="F26" s="79"/>
    </row>
    <row r="27" spans="1:10" ht="20.100000000000001" customHeight="1" x14ac:dyDescent="0.25">
      <c r="A27" s="77"/>
      <c r="B27" s="77"/>
      <c r="C27" s="77"/>
      <c r="D27" s="48" t="s">
        <v>54</v>
      </c>
      <c r="E27" s="17">
        <v>409.8</v>
      </c>
      <c r="F27" s="79"/>
    </row>
    <row r="28" spans="1:10" ht="20.100000000000001" customHeight="1" x14ac:dyDescent="0.25">
      <c r="A28" s="77"/>
      <c r="B28" s="77"/>
      <c r="C28" s="77"/>
      <c r="D28" s="48" t="s">
        <v>55</v>
      </c>
      <c r="E28" s="17">
        <v>15500</v>
      </c>
      <c r="F28" s="79"/>
    </row>
    <row r="29" spans="1:10" ht="20.100000000000001" customHeight="1" x14ac:dyDescent="0.25">
      <c r="A29" s="77"/>
      <c r="B29" s="77"/>
      <c r="C29" s="77"/>
      <c r="D29" s="48" t="s">
        <v>56</v>
      </c>
      <c r="E29" s="17">
        <v>13051</v>
      </c>
      <c r="F29" s="79"/>
    </row>
    <row r="30" spans="1:10" ht="20.100000000000001" customHeight="1" x14ac:dyDescent="0.25">
      <c r="A30" s="77"/>
      <c r="B30" s="77"/>
      <c r="C30" s="77"/>
      <c r="D30" s="48" t="s">
        <v>59</v>
      </c>
      <c r="E30" s="61">
        <v>6910.4</v>
      </c>
      <c r="F30" s="79"/>
    </row>
    <row r="31" spans="1:10" ht="20.100000000000001" customHeight="1" x14ac:dyDescent="0.25">
      <c r="A31" s="77"/>
      <c r="B31" s="77"/>
      <c r="C31" s="77"/>
      <c r="D31" s="48" t="s">
        <v>60</v>
      </c>
      <c r="E31" s="17">
        <v>300</v>
      </c>
      <c r="F31" s="79"/>
    </row>
    <row r="32" spans="1:10" ht="20.100000000000001" customHeight="1" x14ac:dyDescent="0.25">
      <c r="A32" s="77"/>
      <c r="B32" s="77"/>
      <c r="C32" s="77"/>
      <c r="D32" s="48" t="s">
        <v>129</v>
      </c>
      <c r="E32" s="17">
        <v>300</v>
      </c>
      <c r="F32" s="79"/>
    </row>
    <row r="33" spans="1:6" ht="24" customHeight="1" x14ac:dyDescent="0.25">
      <c r="A33" s="77"/>
      <c r="B33" s="118" t="s">
        <v>128</v>
      </c>
      <c r="C33" s="77" t="s">
        <v>127</v>
      </c>
      <c r="D33" s="119">
        <f>E35+E36+E37+E38+E39+E40+E41+E42+E43+E44</f>
        <v>38214.9</v>
      </c>
      <c r="E33" s="120"/>
      <c r="F33" s="79" t="s">
        <v>51</v>
      </c>
    </row>
    <row r="34" spans="1:6" ht="20.100000000000001" customHeight="1" x14ac:dyDescent="0.25">
      <c r="A34" s="77"/>
      <c r="B34" s="118"/>
      <c r="C34" s="77"/>
      <c r="D34" s="79" t="s">
        <v>32</v>
      </c>
      <c r="E34" s="79"/>
      <c r="F34" s="79"/>
    </row>
    <row r="35" spans="1:6" ht="20.100000000000001" customHeight="1" x14ac:dyDescent="0.25">
      <c r="A35" s="77"/>
      <c r="B35" s="118"/>
      <c r="C35" s="77"/>
      <c r="D35" s="48" t="s">
        <v>131</v>
      </c>
      <c r="E35" s="36">
        <v>21132.5</v>
      </c>
      <c r="F35" s="79"/>
    </row>
    <row r="36" spans="1:6" ht="20.100000000000001" customHeight="1" x14ac:dyDescent="0.25">
      <c r="A36" s="77"/>
      <c r="B36" s="118"/>
      <c r="C36" s="77"/>
      <c r="D36" s="48" t="s">
        <v>132</v>
      </c>
      <c r="E36" s="37">
        <v>2160</v>
      </c>
      <c r="F36" s="79"/>
    </row>
    <row r="37" spans="1:6" ht="20.100000000000001" customHeight="1" x14ac:dyDescent="0.25">
      <c r="A37" s="77"/>
      <c r="B37" s="118"/>
      <c r="C37" s="77"/>
      <c r="D37" s="48" t="s">
        <v>133</v>
      </c>
      <c r="E37" s="17">
        <v>1957.8</v>
      </c>
      <c r="F37" s="79"/>
    </row>
    <row r="38" spans="1:6" ht="20.100000000000001" customHeight="1" x14ac:dyDescent="0.25">
      <c r="A38" s="77"/>
      <c r="B38" s="118"/>
      <c r="C38" s="77"/>
      <c r="D38" s="48" t="s">
        <v>134</v>
      </c>
      <c r="E38" s="36">
        <v>1327.1</v>
      </c>
      <c r="F38" s="79"/>
    </row>
    <row r="39" spans="1:6" ht="20.100000000000001" customHeight="1" x14ac:dyDescent="0.25">
      <c r="A39" s="77"/>
      <c r="B39" s="118"/>
      <c r="C39" s="77"/>
      <c r="D39" s="48" t="s">
        <v>135</v>
      </c>
      <c r="E39" s="36">
        <v>1050.7</v>
      </c>
      <c r="F39" s="79"/>
    </row>
    <row r="40" spans="1:6" ht="20.100000000000001" customHeight="1" x14ac:dyDescent="0.25">
      <c r="A40" s="77"/>
      <c r="B40" s="118"/>
      <c r="C40" s="77"/>
      <c r="D40" s="48" t="s">
        <v>136</v>
      </c>
      <c r="E40" s="17">
        <v>2816.2</v>
      </c>
      <c r="F40" s="79"/>
    </row>
    <row r="41" spans="1:6" ht="20.100000000000001" customHeight="1" x14ac:dyDescent="0.25">
      <c r="A41" s="77"/>
      <c r="B41" s="118"/>
      <c r="C41" s="77"/>
      <c r="D41" s="48" t="s">
        <v>137</v>
      </c>
      <c r="E41" s="36">
        <v>4875.5</v>
      </c>
      <c r="F41" s="79"/>
    </row>
    <row r="42" spans="1:6" ht="20.100000000000001" customHeight="1" x14ac:dyDescent="0.25">
      <c r="A42" s="77"/>
      <c r="B42" s="118"/>
      <c r="C42" s="77"/>
      <c r="D42" s="48" t="s">
        <v>138</v>
      </c>
      <c r="E42" s="38">
        <v>2895.1</v>
      </c>
      <c r="F42" s="79"/>
    </row>
    <row r="43" spans="1:6" ht="20.100000000000001" customHeight="1" x14ac:dyDescent="0.25">
      <c r="A43" s="77"/>
      <c r="B43" s="118"/>
      <c r="C43" s="77"/>
      <c r="D43" s="48" t="s">
        <v>139</v>
      </c>
      <c r="E43" s="17">
        <v>0</v>
      </c>
      <c r="F43" s="79"/>
    </row>
    <row r="44" spans="1:6" ht="21.6" customHeight="1" x14ac:dyDescent="0.25">
      <c r="A44" s="77"/>
      <c r="B44" s="118"/>
      <c r="C44" s="77"/>
      <c r="D44" s="48" t="s">
        <v>140</v>
      </c>
      <c r="E44" s="17">
        <v>0</v>
      </c>
      <c r="F44" s="79"/>
    </row>
    <row r="45" spans="1:6" ht="31.5" customHeight="1" x14ac:dyDescent="0.25">
      <c r="A45" s="77" t="s">
        <v>191</v>
      </c>
      <c r="B45" s="118" t="s">
        <v>195</v>
      </c>
      <c r="C45" s="77" t="s">
        <v>127</v>
      </c>
      <c r="D45" s="119">
        <f>E47</f>
        <v>339.1</v>
      </c>
      <c r="E45" s="120"/>
      <c r="F45" s="79" t="s">
        <v>51</v>
      </c>
    </row>
    <row r="46" spans="1:6" ht="21.6" customHeight="1" x14ac:dyDescent="0.25">
      <c r="A46" s="77"/>
      <c r="B46" s="118"/>
      <c r="C46" s="77"/>
      <c r="D46" s="79" t="s">
        <v>32</v>
      </c>
      <c r="E46" s="79"/>
      <c r="F46" s="79"/>
    </row>
    <row r="47" spans="1:6" ht="21.6" customHeight="1" x14ac:dyDescent="0.25">
      <c r="A47" s="77"/>
      <c r="B47" s="118"/>
      <c r="C47" s="77"/>
      <c r="D47" s="48" t="s">
        <v>141</v>
      </c>
      <c r="E47" s="17">
        <v>339.1</v>
      </c>
      <c r="F47" s="79"/>
    </row>
    <row r="48" spans="1:6" ht="25.5" customHeight="1" x14ac:dyDescent="0.25">
      <c r="A48" s="77" t="s">
        <v>142</v>
      </c>
      <c r="B48" s="118" t="s">
        <v>195</v>
      </c>
      <c r="C48" s="77" t="s">
        <v>127</v>
      </c>
      <c r="D48" s="119">
        <f>E50+E51+E52+E53+E54+E55+E56+E57+E58</f>
        <v>7482.7</v>
      </c>
      <c r="E48" s="120"/>
      <c r="F48" s="79" t="s">
        <v>51</v>
      </c>
    </row>
    <row r="49" spans="1:6" ht="21.6" customHeight="1" x14ac:dyDescent="0.25">
      <c r="A49" s="77"/>
      <c r="B49" s="118"/>
      <c r="C49" s="77"/>
      <c r="D49" s="79" t="s">
        <v>32</v>
      </c>
      <c r="E49" s="79"/>
      <c r="F49" s="79"/>
    </row>
    <row r="50" spans="1:6" ht="21.6" customHeight="1" x14ac:dyDescent="0.25">
      <c r="A50" s="77"/>
      <c r="B50" s="118"/>
      <c r="C50" s="77"/>
      <c r="D50" s="48" t="s">
        <v>143</v>
      </c>
      <c r="E50" s="17">
        <v>20</v>
      </c>
      <c r="F50" s="79"/>
    </row>
    <row r="51" spans="1:6" ht="21.6" customHeight="1" x14ac:dyDescent="0.25">
      <c r="A51" s="77"/>
      <c r="B51" s="118"/>
      <c r="C51" s="77"/>
      <c r="D51" s="48" t="s">
        <v>144</v>
      </c>
      <c r="E51" s="17">
        <v>1110.4000000000001</v>
      </c>
      <c r="F51" s="79"/>
    </row>
    <row r="52" spans="1:6" ht="21.6" customHeight="1" x14ac:dyDescent="0.25">
      <c r="A52" s="77"/>
      <c r="B52" s="118"/>
      <c r="C52" s="77"/>
      <c r="D52" s="48" t="s">
        <v>145</v>
      </c>
      <c r="E52" s="17">
        <v>600</v>
      </c>
      <c r="F52" s="79"/>
    </row>
    <row r="53" spans="1:6" ht="21.6" customHeight="1" x14ac:dyDescent="0.25">
      <c r="A53" s="77"/>
      <c r="B53" s="118"/>
      <c r="C53" s="77"/>
      <c r="D53" s="48" t="s">
        <v>146</v>
      </c>
      <c r="E53" s="17">
        <v>99.8</v>
      </c>
      <c r="F53" s="79"/>
    </row>
    <row r="54" spans="1:6" ht="21.6" customHeight="1" x14ac:dyDescent="0.25">
      <c r="A54" s="77"/>
      <c r="B54" s="118"/>
      <c r="C54" s="77"/>
      <c r="D54" s="48" t="s">
        <v>147</v>
      </c>
      <c r="E54" s="17">
        <v>3325</v>
      </c>
      <c r="F54" s="79"/>
    </row>
    <row r="55" spans="1:6" ht="21.6" customHeight="1" x14ac:dyDescent="0.25">
      <c r="A55" s="77"/>
      <c r="B55" s="118"/>
      <c r="C55" s="77"/>
      <c r="D55" s="48" t="s">
        <v>148</v>
      </c>
      <c r="E55" s="17">
        <v>2327.5</v>
      </c>
      <c r="F55" s="79"/>
    </row>
    <row r="56" spans="1:6" ht="21.6" customHeight="1" x14ac:dyDescent="0.25">
      <c r="A56" s="77"/>
      <c r="B56" s="118"/>
      <c r="C56" s="77"/>
      <c r="D56" s="48" t="s">
        <v>149</v>
      </c>
      <c r="E56" s="17">
        <v>0</v>
      </c>
      <c r="F56" s="79"/>
    </row>
    <row r="57" spans="1:6" ht="21.6" customHeight="1" x14ac:dyDescent="0.25">
      <c r="A57" s="77"/>
      <c r="B57" s="118"/>
      <c r="C57" s="77"/>
      <c r="D57" s="48" t="s">
        <v>150</v>
      </c>
      <c r="E57" s="17">
        <v>0</v>
      </c>
      <c r="F57" s="79"/>
    </row>
    <row r="58" spans="1:6" ht="21.6" customHeight="1" x14ac:dyDescent="0.25">
      <c r="A58" s="77"/>
      <c r="B58" s="118"/>
      <c r="C58" s="77"/>
      <c r="D58" s="48" t="s">
        <v>151</v>
      </c>
      <c r="E58" s="17">
        <v>0</v>
      </c>
      <c r="F58" s="79"/>
    </row>
    <row r="59" spans="1:6" ht="27.95" customHeight="1" x14ac:dyDescent="0.25">
      <c r="A59" s="99" t="s">
        <v>119</v>
      </c>
      <c r="B59" s="112" t="s">
        <v>128</v>
      </c>
      <c r="C59" s="99" t="s">
        <v>152</v>
      </c>
      <c r="D59" s="108">
        <f>E61</f>
        <v>10000</v>
      </c>
      <c r="E59" s="117"/>
      <c r="F59" s="97" t="s">
        <v>51</v>
      </c>
    </row>
    <row r="60" spans="1:6" ht="24.75" customHeight="1" x14ac:dyDescent="0.25">
      <c r="A60" s="100"/>
      <c r="B60" s="114"/>
      <c r="C60" s="101"/>
      <c r="D60" s="110" t="s">
        <v>32</v>
      </c>
      <c r="E60" s="111"/>
      <c r="F60" s="102"/>
    </row>
    <row r="61" spans="1:6" ht="20.45" customHeight="1" x14ac:dyDescent="0.25">
      <c r="A61" s="101"/>
      <c r="B61" s="35"/>
      <c r="C61" s="30"/>
      <c r="D61" s="28" t="s">
        <v>145</v>
      </c>
      <c r="E61" s="17">
        <v>10000</v>
      </c>
      <c r="F61" s="103"/>
    </row>
    <row r="62" spans="1:6" ht="28.5" customHeight="1" x14ac:dyDescent="0.25">
      <c r="A62" s="115" t="s">
        <v>153</v>
      </c>
      <c r="B62" s="116"/>
      <c r="C62" s="116"/>
      <c r="D62" s="116"/>
      <c r="E62" s="116"/>
      <c r="F62" s="117"/>
    </row>
    <row r="63" spans="1:6" ht="26.25" customHeight="1" x14ac:dyDescent="0.25">
      <c r="A63" s="99" t="s">
        <v>99</v>
      </c>
      <c r="B63" s="112" t="s">
        <v>195</v>
      </c>
      <c r="C63" s="99"/>
      <c r="D63" s="108">
        <f>E65+E66</f>
        <v>4722.8999999999996</v>
      </c>
      <c r="E63" s="109"/>
      <c r="F63" s="97" t="s">
        <v>51</v>
      </c>
    </row>
    <row r="64" spans="1:6" ht="16.5" customHeight="1" x14ac:dyDescent="0.25">
      <c r="A64" s="100"/>
      <c r="B64" s="113"/>
      <c r="C64" s="100"/>
      <c r="D64" s="110" t="s">
        <v>32</v>
      </c>
      <c r="E64" s="111"/>
      <c r="F64" s="102"/>
    </row>
    <row r="65" spans="1:10" ht="15" customHeight="1" x14ac:dyDescent="0.25">
      <c r="A65" s="100"/>
      <c r="B65" s="113"/>
      <c r="C65" s="100"/>
      <c r="D65" s="28" t="s">
        <v>131</v>
      </c>
      <c r="E65" s="17">
        <v>4659.8999999999996</v>
      </c>
      <c r="F65" s="102"/>
    </row>
    <row r="66" spans="1:10" ht="15.95" customHeight="1" x14ac:dyDescent="0.25">
      <c r="A66" s="100"/>
      <c r="B66" s="113"/>
      <c r="C66" s="100"/>
      <c r="D66" s="28" t="s">
        <v>132</v>
      </c>
      <c r="E66" s="17">
        <v>63</v>
      </c>
      <c r="F66" s="102"/>
    </row>
    <row r="67" spans="1:10" ht="15.95" customHeight="1" x14ac:dyDescent="0.25">
      <c r="A67" s="100"/>
      <c r="B67" s="114"/>
      <c r="C67" s="100"/>
      <c r="D67" s="28"/>
      <c r="E67" s="17"/>
      <c r="F67" s="102"/>
    </row>
    <row r="68" spans="1:10" ht="21" customHeight="1" x14ac:dyDescent="0.25">
      <c r="A68" s="100"/>
      <c r="B68" s="112" t="s">
        <v>128</v>
      </c>
      <c r="C68" s="100"/>
      <c r="D68" s="115" t="str">
        <f>E70</f>
        <v>57 323,5</v>
      </c>
      <c r="E68" s="117"/>
      <c r="F68" s="102"/>
    </row>
    <row r="69" spans="1:10" ht="15.95" customHeight="1" x14ac:dyDescent="0.25">
      <c r="A69" s="100"/>
      <c r="B69" s="113"/>
      <c r="C69" s="100"/>
      <c r="D69" s="110" t="s">
        <v>32</v>
      </c>
      <c r="E69" s="111"/>
      <c r="F69" s="102"/>
    </row>
    <row r="70" spans="1:10" ht="15.95" customHeight="1" x14ac:dyDescent="0.25">
      <c r="A70" s="101"/>
      <c r="B70" s="114"/>
      <c r="C70" s="101"/>
      <c r="D70" s="28" t="s">
        <v>131</v>
      </c>
      <c r="E70" s="54" t="s">
        <v>154</v>
      </c>
      <c r="F70" s="103"/>
    </row>
    <row r="71" spans="1:10" ht="22.5" customHeight="1" x14ac:dyDescent="0.25">
      <c r="A71" s="99" t="s">
        <v>155</v>
      </c>
      <c r="B71" s="105" t="s">
        <v>195</v>
      </c>
      <c r="C71" s="99"/>
      <c r="D71" s="108">
        <f>E73+E74+E75+E76</f>
        <v>14909.1</v>
      </c>
      <c r="E71" s="109"/>
      <c r="F71" s="97" t="s">
        <v>51</v>
      </c>
    </row>
    <row r="72" spans="1:10" ht="15.95" customHeight="1" x14ac:dyDescent="0.25">
      <c r="A72" s="100"/>
      <c r="B72" s="106"/>
      <c r="C72" s="100"/>
      <c r="D72" s="110" t="s">
        <v>32</v>
      </c>
      <c r="E72" s="111"/>
      <c r="F72" s="102"/>
    </row>
    <row r="73" spans="1:10" ht="15.95" customHeight="1" x14ac:dyDescent="0.25">
      <c r="A73" s="100"/>
      <c r="B73" s="106"/>
      <c r="C73" s="100"/>
      <c r="D73" s="28" t="s">
        <v>148</v>
      </c>
      <c r="E73" s="17">
        <v>9322.1</v>
      </c>
      <c r="F73" s="102"/>
      <c r="J73" s="52"/>
    </row>
    <row r="74" spans="1:10" ht="15.95" customHeight="1" x14ac:dyDescent="0.25">
      <c r="A74" s="100"/>
      <c r="B74" s="106"/>
      <c r="C74" s="100"/>
      <c r="D74" s="28" t="s">
        <v>149</v>
      </c>
      <c r="E74" s="51">
        <f>6000-413</f>
        <v>5587</v>
      </c>
      <c r="F74" s="102"/>
      <c r="J74" s="52"/>
    </row>
    <row r="75" spans="1:10" ht="15.95" customHeight="1" x14ac:dyDescent="0.25">
      <c r="A75" s="100"/>
      <c r="B75" s="106"/>
      <c r="C75" s="100"/>
      <c r="D75" s="28" t="s">
        <v>150</v>
      </c>
      <c r="E75" s="17">
        <v>0</v>
      </c>
      <c r="F75" s="102"/>
    </row>
    <row r="76" spans="1:10" ht="15.95" customHeight="1" x14ac:dyDescent="0.25">
      <c r="A76" s="100"/>
      <c r="B76" s="106"/>
      <c r="C76" s="100"/>
      <c r="D76" s="28" t="s">
        <v>151</v>
      </c>
      <c r="E76" s="17">
        <v>0</v>
      </c>
      <c r="F76" s="102"/>
      <c r="I76" s="52"/>
    </row>
    <row r="77" spans="1:10" ht="15.95" customHeight="1" x14ac:dyDescent="0.25">
      <c r="A77" s="100"/>
      <c r="B77" s="107"/>
      <c r="C77" s="101"/>
      <c r="D77" s="28"/>
      <c r="E77" s="17"/>
      <c r="F77" s="103"/>
    </row>
    <row r="78" spans="1:10" ht="24.95" customHeight="1" x14ac:dyDescent="0.25">
      <c r="A78" s="100"/>
      <c r="B78" s="112" t="s">
        <v>128</v>
      </c>
      <c r="C78" s="99"/>
      <c r="D78" s="108">
        <f>E80+E81+E82+E83</f>
        <v>0</v>
      </c>
      <c r="E78" s="109"/>
      <c r="F78" s="97"/>
    </row>
    <row r="79" spans="1:10" ht="15.95" customHeight="1" x14ac:dyDescent="0.25">
      <c r="A79" s="100"/>
      <c r="B79" s="113"/>
      <c r="C79" s="100"/>
      <c r="D79" s="110" t="s">
        <v>32</v>
      </c>
      <c r="E79" s="111"/>
      <c r="F79" s="102"/>
    </row>
    <row r="80" spans="1:10" ht="15.95" customHeight="1" x14ac:dyDescent="0.25">
      <c r="A80" s="100"/>
      <c r="B80" s="113"/>
      <c r="C80" s="100"/>
      <c r="D80" s="28" t="s">
        <v>148</v>
      </c>
      <c r="E80" s="53">
        <v>0</v>
      </c>
      <c r="F80" s="102"/>
    </row>
    <row r="81" spans="1:6" ht="15.95" customHeight="1" x14ac:dyDescent="0.25">
      <c r="A81" s="100"/>
      <c r="B81" s="113"/>
      <c r="C81" s="100"/>
      <c r="D81" s="28" t="s">
        <v>149</v>
      </c>
      <c r="E81" s="53">
        <v>0</v>
      </c>
      <c r="F81" s="102"/>
    </row>
    <row r="82" spans="1:6" ht="15.95" customHeight="1" x14ac:dyDescent="0.25">
      <c r="A82" s="100"/>
      <c r="B82" s="113"/>
      <c r="C82" s="100"/>
      <c r="D82" s="28" t="s">
        <v>150</v>
      </c>
      <c r="E82" s="17">
        <v>0</v>
      </c>
      <c r="F82" s="102"/>
    </row>
    <row r="83" spans="1:6" ht="15.75" x14ac:dyDescent="0.25">
      <c r="A83" s="101"/>
      <c r="B83" s="114"/>
      <c r="C83" s="101"/>
      <c r="D83" s="28" t="s">
        <v>151</v>
      </c>
      <c r="E83" s="17">
        <v>0</v>
      </c>
      <c r="F83" s="103"/>
    </row>
    <row r="84" spans="1:6" ht="26.25" customHeight="1" x14ac:dyDescent="0.25">
      <c r="A84" s="121" t="s">
        <v>61</v>
      </c>
      <c r="B84" s="121"/>
      <c r="C84" s="121"/>
      <c r="D84" s="121"/>
      <c r="E84" s="121"/>
      <c r="F84" s="121"/>
    </row>
    <row r="85" spans="1:6" ht="81.75" customHeight="1" x14ac:dyDescent="0.25">
      <c r="A85" s="122" t="s">
        <v>62</v>
      </c>
      <c r="B85" s="122"/>
      <c r="C85" s="122"/>
      <c r="D85" s="122"/>
      <c r="E85" s="122"/>
      <c r="F85" s="122"/>
    </row>
    <row r="86" spans="1:6" ht="85.5" customHeight="1" x14ac:dyDescent="0.25">
      <c r="A86" s="123" t="s">
        <v>63</v>
      </c>
      <c r="B86" s="123"/>
      <c r="C86" s="123"/>
      <c r="D86" s="123"/>
      <c r="E86" s="123"/>
      <c r="F86" s="123"/>
    </row>
    <row r="87" spans="1:6" ht="39.75" customHeight="1" x14ac:dyDescent="0.25">
      <c r="A87" s="123" t="s">
        <v>64</v>
      </c>
      <c r="B87" s="123"/>
      <c r="C87" s="123"/>
      <c r="D87" s="123"/>
      <c r="E87" s="123"/>
      <c r="F87" s="123"/>
    </row>
    <row r="88" spans="1:6" ht="34.5" customHeight="1" x14ac:dyDescent="0.25">
      <c r="A88" s="123" t="s">
        <v>65</v>
      </c>
      <c r="B88" s="123"/>
      <c r="C88" s="123"/>
      <c r="D88" s="123"/>
      <c r="E88" s="123"/>
      <c r="F88" s="123"/>
    </row>
  </sheetData>
  <mergeCells count="71">
    <mergeCell ref="E1:F1"/>
    <mergeCell ref="A3:F3"/>
    <mergeCell ref="D4:E4"/>
    <mergeCell ref="A5:F5"/>
    <mergeCell ref="A6:A8"/>
    <mergeCell ref="B6:B8"/>
    <mergeCell ref="C6:C8"/>
    <mergeCell ref="D6:E6"/>
    <mergeCell ref="F6:F8"/>
    <mergeCell ref="D7:E7"/>
    <mergeCell ref="F21:F32"/>
    <mergeCell ref="A9:A20"/>
    <mergeCell ref="B9:B20"/>
    <mergeCell ref="C9:C20"/>
    <mergeCell ref="D9:E9"/>
    <mergeCell ref="F9:F20"/>
    <mergeCell ref="D10:E10"/>
    <mergeCell ref="D21:E21"/>
    <mergeCell ref="D22:E22"/>
    <mergeCell ref="B21:B32"/>
    <mergeCell ref="C21:C32"/>
    <mergeCell ref="A21:A44"/>
    <mergeCell ref="D33:E33"/>
    <mergeCell ref="D34:E34"/>
    <mergeCell ref="C33:C44"/>
    <mergeCell ref="B33:B44"/>
    <mergeCell ref="A84:F84"/>
    <mergeCell ref="A85:F85"/>
    <mergeCell ref="A86:F86"/>
    <mergeCell ref="A87:F87"/>
    <mergeCell ref="A88:F88"/>
    <mergeCell ref="D60:E60"/>
    <mergeCell ref="A48:A58"/>
    <mergeCell ref="A45:A47"/>
    <mergeCell ref="B45:B47"/>
    <mergeCell ref="C45:C47"/>
    <mergeCell ref="B48:B58"/>
    <mergeCell ref="C48:C58"/>
    <mergeCell ref="B59:B60"/>
    <mergeCell ref="C59:C60"/>
    <mergeCell ref="D45:E45"/>
    <mergeCell ref="D46:E46"/>
    <mergeCell ref="D48:E48"/>
    <mergeCell ref="D49:E49"/>
    <mergeCell ref="D59:E59"/>
    <mergeCell ref="A59:A61"/>
    <mergeCell ref="A62:F62"/>
    <mergeCell ref="D63:E63"/>
    <mergeCell ref="D64:E64"/>
    <mergeCell ref="D68:E68"/>
    <mergeCell ref="D69:E69"/>
    <mergeCell ref="A63:A70"/>
    <mergeCell ref="B68:B70"/>
    <mergeCell ref="B63:B67"/>
    <mergeCell ref="C63:C70"/>
    <mergeCell ref="A71:A83"/>
    <mergeCell ref="B71:B77"/>
    <mergeCell ref="C71:C77"/>
    <mergeCell ref="F33:F44"/>
    <mergeCell ref="F45:F47"/>
    <mergeCell ref="F48:F58"/>
    <mergeCell ref="F59:F61"/>
    <mergeCell ref="F63:F70"/>
    <mergeCell ref="F71:F77"/>
    <mergeCell ref="F78:F83"/>
    <mergeCell ref="D71:E71"/>
    <mergeCell ref="D72:E72"/>
    <mergeCell ref="D78:E78"/>
    <mergeCell ref="D79:E79"/>
    <mergeCell ref="B78:B83"/>
    <mergeCell ref="C78:C8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3" fitToHeight="0" orientation="portrait" horizontalDpi="4294967295" verticalDpi="4294967295" r:id="rId1"/>
  <rowBreaks count="1" manualBreakCount="1">
    <brk id="44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zoomScaleNormal="100" workbookViewId="0">
      <selection activeCell="K20" sqref="K20"/>
    </sheetView>
  </sheetViews>
  <sheetFormatPr defaultRowHeight="15" x14ac:dyDescent="0.25"/>
  <cols>
    <col min="1" max="1" width="5.85546875" customWidth="1"/>
    <col min="2" max="2" width="20.28515625" customWidth="1"/>
    <col min="3" max="3" width="18.28515625" customWidth="1"/>
    <col min="4" max="4" width="10.42578125" customWidth="1"/>
    <col min="5" max="5" width="13" customWidth="1"/>
    <col min="6" max="6" width="7.85546875" bestFit="1" customWidth="1"/>
    <col min="7" max="8" width="7.140625" customWidth="1"/>
    <col min="9" max="10" width="7" bestFit="1" customWidth="1"/>
    <col min="11" max="11" width="7.28515625" bestFit="1" customWidth="1"/>
    <col min="12" max="12" width="7.85546875" bestFit="1" customWidth="1"/>
    <col min="13" max="14" width="7.28515625" bestFit="1" customWidth="1"/>
    <col min="15" max="16" width="7.28515625" customWidth="1"/>
    <col min="17" max="17" width="13.85546875" customWidth="1"/>
    <col min="18" max="18" width="18.28515625" customWidth="1"/>
  </cols>
  <sheetData>
    <row r="1" spans="1:20" ht="36.75" customHeight="1" x14ac:dyDescent="0.25">
      <c r="Q1" s="124" t="s">
        <v>91</v>
      </c>
      <c r="R1" s="124"/>
    </row>
    <row r="2" spans="1:20" ht="18.75" x14ac:dyDescent="0.25">
      <c r="A2" s="94" t="s">
        <v>66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20" ht="18.75" x14ac:dyDescent="0.25">
      <c r="A3" s="95" t="s">
        <v>92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</row>
    <row r="4" spans="1:20" ht="22.5" x14ac:dyDescent="0.25">
      <c r="A4" s="96" t="s">
        <v>36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20" ht="44.25" customHeight="1" x14ac:dyDescent="0.25">
      <c r="A5" s="138" t="s">
        <v>37</v>
      </c>
      <c r="B5" s="138" t="s">
        <v>67</v>
      </c>
      <c r="C5" s="138" t="s">
        <v>68</v>
      </c>
      <c r="D5" s="138" t="s">
        <v>69</v>
      </c>
      <c r="E5" s="138" t="s">
        <v>70</v>
      </c>
      <c r="F5" s="138" t="s">
        <v>71</v>
      </c>
      <c r="G5" s="128" t="s">
        <v>72</v>
      </c>
      <c r="H5" s="129"/>
      <c r="I5" s="129"/>
      <c r="J5" s="129"/>
      <c r="K5" s="129"/>
      <c r="L5" s="129"/>
      <c r="M5" s="129"/>
      <c r="N5" s="129"/>
      <c r="O5" s="129"/>
      <c r="P5" s="130"/>
      <c r="Q5" s="131" t="s">
        <v>73</v>
      </c>
      <c r="R5" s="131" t="s">
        <v>74</v>
      </c>
    </row>
    <row r="6" spans="1:20" ht="35.1" customHeight="1" x14ac:dyDescent="0.25">
      <c r="A6" s="138"/>
      <c r="B6" s="138"/>
      <c r="C6" s="138"/>
      <c r="D6" s="138"/>
      <c r="E6" s="138"/>
      <c r="F6" s="138"/>
      <c r="G6" s="18" t="s">
        <v>11</v>
      </c>
      <c r="H6" s="18" t="s">
        <v>12</v>
      </c>
      <c r="I6" s="18" t="s">
        <v>13</v>
      </c>
      <c r="J6" s="18" t="s">
        <v>14</v>
      </c>
      <c r="K6" s="18" t="s">
        <v>15</v>
      </c>
      <c r="L6" s="18" t="s">
        <v>16</v>
      </c>
      <c r="M6" s="18" t="s">
        <v>17</v>
      </c>
      <c r="N6" s="18" t="s">
        <v>18</v>
      </c>
      <c r="O6" s="18" t="s">
        <v>19</v>
      </c>
      <c r="P6" s="31" t="s">
        <v>120</v>
      </c>
      <c r="Q6" s="132"/>
      <c r="R6" s="132"/>
    </row>
    <row r="7" spans="1:20" x14ac:dyDescent="0.25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  <c r="N7" s="31">
        <v>14</v>
      </c>
      <c r="O7" s="31">
        <v>15</v>
      </c>
      <c r="P7" s="31">
        <v>16</v>
      </c>
      <c r="Q7" s="31">
        <v>17</v>
      </c>
      <c r="R7" s="31">
        <v>18</v>
      </c>
    </row>
    <row r="8" spans="1:20" ht="62.25" customHeight="1" x14ac:dyDescent="0.25">
      <c r="A8" s="138">
        <v>1</v>
      </c>
      <c r="B8" s="137" t="s">
        <v>93</v>
      </c>
      <c r="C8" s="19" t="s">
        <v>31</v>
      </c>
      <c r="D8" s="20" t="s">
        <v>121</v>
      </c>
      <c r="E8" s="21">
        <f t="shared" ref="E8" si="0">E9+E10+E11+E12</f>
        <v>0</v>
      </c>
      <c r="F8" s="21">
        <f>F9+F10+F11+F12</f>
        <v>76955.5</v>
      </c>
      <c r="G8" s="21">
        <f>G9+G10+G11+G12</f>
        <v>61983.4</v>
      </c>
      <c r="H8" s="21">
        <f t="shared" ref="H8:N8" si="1">H9+H10+H11+H12</f>
        <v>63</v>
      </c>
      <c r="I8" s="21">
        <f t="shared" si="1"/>
        <v>0</v>
      </c>
      <c r="J8" s="21">
        <f t="shared" si="1"/>
        <v>0</v>
      </c>
      <c r="K8" s="21">
        <f t="shared" si="1"/>
        <v>0</v>
      </c>
      <c r="L8" s="21">
        <f t="shared" si="1"/>
        <v>0</v>
      </c>
      <c r="M8" s="21">
        <f t="shared" si="1"/>
        <v>9322.1</v>
      </c>
      <c r="N8" s="21">
        <f t="shared" si="1"/>
        <v>5587</v>
      </c>
      <c r="O8" s="21">
        <f>O9+O10+O11+O12</f>
        <v>0</v>
      </c>
      <c r="P8" s="21">
        <f>P9+P10+P11+P12</f>
        <v>0</v>
      </c>
      <c r="Q8" s="131" t="s">
        <v>97</v>
      </c>
      <c r="R8" s="127" t="s">
        <v>98</v>
      </c>
    </row>
    <row r="9" spans="1:20" ht="60" customHeight="1" x14ac:dyDescent="0.25">
      <c r="A9" s="138"/>
      <c r="B9" s="137"/>
      <c r="C9" s="19" t="s">
        <v>100</v>
      </c>
      <c r="D9" s="20" t="s">
        <v>51</v>
      </c>
      <c r="E9" s="22">
        <f>E14</f>
        <v>0</v>
      </c>
      <c r="F9" s="21">
        <f>I9+J9+K9+L9+M9+N9+G9+H9+O9+P9</f>
        <v>19632</v>
      </c>
      <c r="G9" s="21">
        <f>G14</f>
        <v>4659.8999999999996</v>
      </c>
      <c r="H9" s="21">
        <f t="shared" ref="H9:P9" si="2">H14</f>
        <v>63</v>
      </c>
      <c r="I9" s="21">
        <f t="shared" si="2"/>
        <v>0</v>
      </c>
      <c r="J9" s="21">
        <f t="shared" si="2"/>
        <v>0</v>
      </c>
      <c r="K9" s="21">
        <f t="shared" si="2"/>
        <v>0</v>
      </c>
      <c r="L9" s="21">
        <f t="shared" si="2"/>
        <v>0</v>
      </c>
      <c r="M9" s="21">
        <f>M14+M19</f>
        <v>9322.1</v>
      </c>
      <c r="N9" s="21">
        <f>N14+N19</f>
        <v>5587</v>
      </c>
      <c r="O9" s="21">
        <f t="shared" si="2"/>
        <v>0</v>
      </c>
      <c r="P9" s="21">
        <f t="shared" si="2"/>
        <v>0</v>
      </c>
      <c r="Q9" s="139"/>
      <c r="R9" s="127"/>
      <c r="T9">
        <f>9322.1+5587+63+4659.9</f>
        <v>19632</v>
      </c>
    </row>
    <row r="10" spans="1:20" ht="36" x14ac:dyDescent="0.25">
      <c r="A10" s="138"/>
      <c r="B10" s="137"/>
      <c r="C10" s="19" t="s">
        <v>94</v>
      </c>
      <c r="D10" s="20"/>
      <c r="E10" s="22">
        <f>E15</f>
        <v>0</v>
      </c>
      <c r="F10" s="21">
        <f>I10+J10+K10+L10+M10+N10+G10+H10+O10+P10</f>
        <v>0</v>
      </c>
      <c r="G10" s="21">
        <f t="shared" ref="G10:N10" si="3">G15</f>
        <v>0</v>
      </c>
      <c r="H10" s="21">
        <f t="shared" si="3"/>
        <v>0</v>
      </c>
      <c r="I10" s="21">
        <f t="shared" si="3"/>
        <v>0</v>
      </c>
      <c r="J10" s="21">
        <f t="shared" si="3"/>
        <v>0</v>
      </c>
      <c r="K10" s="21">
        <f t="shared" si="3"/>
        <v>0</v>
      </c>
      <c r="L10" s="21">
        <f t="shared" si="3"/>
        <v>0</v>
      </c>
      <c r="M10" s="21">
        <f t="shared" si="3"/>
        <v>0</v>
      </c>
      <c r="N10" s="21">
        <f t="shared" si="3"/>
        <v>0</v>
      </c>
      <c r="O10" s="21">
        <f>O15</f>
        <v>0</v>
      </c>
      <c r="P10" s="21">
        <f>P15</f>
        <v>0</v>
      </c>
      <c r="Q10" s="139"/>
      <c r="R10" s="127"/>
    </row>
    <row r="11" spans="1:20" ht="36.75" customHeight="1" x14ac:dyDescent="0.25">
      <c r="A11" s="138"/>
      <c r="B11" s="137"/>
      <c r="C11" s="19" t="s">
        <v>95</v>
      </c>
      <c r="D11" s="20"/>
      <c r="E11" s="22">
        <f>E16</f>
        <v>0</v>
      </c>
      <c r="F11" s="21">
        <f>I11+J11+K11+L11+M11+N11+G11+H11+O11+P11</f>
        <v>57323.5</v>
      </c>
      <c r="G11" s="21">
        <f t="shared" ref="G11:P12" si="4">G16</f>
        <v>57323.5</v>
      </c>
      <c r="H11" s="21">
        <f t="shared" si="4"/>
        <v>0</v>
      </c>
      <c r="I11" s="21">
        <f t="shared" si="4"/>
        <v>0</v>
      </c>
      <c r="J11" s="21">
        <f t="shared" si="4"/>
        <v>0</v>
      </c>
      <c r="K11" s="21">
        <f t="shared" si="4"/>
        <v>0</v>
      </c>
      <c r="L11" s="21">
        <f t="shared" si="4"/>
        <v>0</v>
      </c>
      <c r="M11" s="21">
        <f t="shared" si="4"/>
        <v>0</v>
      </c>
      <c r="N11" s="21">
        <f t="shared" si="4"/>
        <v>0</v>
      </c>
      <c r="O11" s="21">
        <f t="shared" si="4"/>
        <v>0</v>
      </c>
      <c r="P11" s="21">
        <f t="shared" si="4"/>
        <v>0</v>
      </c>
      <c r="Q11" s="139"/>
      <c r="R11" s="127"/>
      <c r="T11">
        <v>57323.5</v>
      </c>
    </row>
    <row r="12" spans="1:20" ht="35.25" customHeight="1" x14ac:dyDescent="0.25">
      <c r="A12" s="138"/>
      <c r="B12" s="137"/>
      <c r="C12" s="19" t="s">
        <v>96</v>
      </c>
      <c r="D12" s="20"/>
      <c r="E12" s="22">
        <f>E17+E22</f>
        <v>0</v>
      </c>
      <c r="F12" s="21">
        <f>I12+J12+K12+L12+M12+N12+G12+H12+O12+P12</f>
        <v>0</v>
      </c>
      <c r="G12" s="21">
        <f t="shared" si="4"/>
        <v>0</v>
      </c>
      <c r="H12" s="21">
        <f t="shared" ref="H12:P12" si="5">H17</f>
        <v>0</v>
      </c>
      <c r="I12" s="21">
        <f t="shared" si="5"/>
        <v>0</v>
      </c>
      <c r="J12" s="21">
        <f t="shared" si="5"/>
        <v>0</v>
      </c>
      <c r="K12" s="21">
        <f t="shared" si="5"/>
        <v>0</v>
      </c>
      <c r="L12" s="21">
        <f t="shared" si="5"/>
        <v>0</v>
      </c>
      <c r="M12" s="21">
        <f t="shared" si="5"/>
        <v>0</v>
      </c>
      <c r="N12" s="21">
        <f t="shared" si="5"/>
        <v>0</v>
      </c>
      <c r="O12" s="21">
        <f t="shared" si="5"/>
        <v>0</v>
      </c>
      <c r="P12" s="21">
        <f t="shared" si="5"/>
        <v>0</v>
      </c>
      <c r="Q12" s="132"/>
      <c r="R12" s="127"/>
      <c r="T12">
        <f>SUM(T9:T11)</f>
        <v>76955.5</v>
      </c>
    </row>
    <row r="13" spans="1:20" ht="38.25" customHeight="1" x14ac:dyDescent="0.25">
      <c r="A13" s="138" t="s">
        <v>75</v>
      </c>
      <c r="B13" s="138" t="s">
        <v>99</v>
      </c>
      <c r="C13" s="19" t="s">
        <v>31</v>
      </c>
      <c r="D13" s="20" t="s">
        <v>121</v>
      </c>
      <c r="E13" s="21">
        <f t="shared" ref="E13:P13" si="6">E14+E15+E16+E17</f>
        <v>0</v>
      </c>
      <c r="F13" s="21">
        <f t="shared" si="6"/>
        <v>62046.400000000001</v>
      </c>
      <c r="G13" s="21">
        <f t="shared" si="6"/>
        <v>61983.4</v>
      </c>
      <c r="H13" s="21">
        <f t="shared" si="6"/>
        <v>63</v>
      </c>
      <c r="I13" s="21">
        <f t="shared" si="6"/>
        <v>0</v>
      </c>
      <c r="J13" s="21">
        <f t="shared" si="6"/>
        <v>0</v>
      </c>
      <c r="K13" s="21">
        <f t="shared" si="6"/>
        <v>0</v>
      </c>
      <c r="L13" s="21">
        <f t="shared" si="6"/>
        <v>0</v>
      </c>
      <c r="M13" s="21">
        <f t="shared" si="6"/>
        <v>0</v>
      </c>
      <c r="N13" s="21">
        <f t="shared" si="6"/>
        <v>0</v>
      </c>
      <c r="O13" s="21">
        <f t="shared" si="6"/>
        <v>0</v>
      </c>
      <c r="P13" s="21">
        <f t="shared" si="6"/>
        <v>0</v>
      </c>
      <c r="Q13" s="24"/>
      <c r="R13" s="127" t="s">
        <v>98</v>
      </c>
    </row>
    <row r="14" spans="1:20" ht="86.25" customHeight="1" x14ac:dyDescent="0.25">
      <c r="A14" s="138"/>
      <c r="B14" s="138"/>
      <c r="C14" s="23" t="s">
        <v>100</v>
      </c>
      <c r="D14" s="18" t="s">
        <v>51</v>
      </c>
      <c r="E14" s="25">
        <v>0</v>
      </c>
      <c r="F14" s="21">
        <f>I14+J14+K14+L14+M14+N14+G14+H14+O14+P14</f>
        <v>4722.8999999999996</v>
      </c>
      <c r="G14" s="25">
        <v>4659.8999999999996</v>
      </c>
      <c r="H14" s="25">
        <v>63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50" t="s">
        <v>78</v>
      </c>
      <c r="R14" s="127"/>
    </row>
    <row r="15" spans="1:20" ht="32.25" customHeight="1" x14ac:dyDescent="0.25">
      <c r="A15" s="138"/>
      <c r="B15" s="138"/>
      <c r="C15" s="23" t="s">
        <v>94</v>
      </c>
      <c r="D15" s="18"/>
      <c r="E15" s="25">
        <v>0</v>
      </c>
      <c r="F15" s="21">
        <f>I15+J15+K15+L15+M15+N15+G15+H15+O15+P15</f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3"/>
      <c r="R15" s="127"/>
    </row>
    <row r="16" spans="1:20" ht="33.75" customHeight="1" x14ac:dyDescent="0.25">
      <c r="A16" s="138"/>
      <c r="B16" s="138"/>
      <c r="C16" s="23" t="s">
        <v>95</v>
      </c>
      <c r="D16" s="18"/>
      <c r="E16" s="25">
        <v>0</v>
      </c>
      <c r="F16" s="21">
        <f>I16+J16+K16+L16+M16+N16+G16+H16+O16+P16</f>
        <v>57323.5</v>
      </c>
      <c r="G16" s="25">
        <v>57323.5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3"/>
      <c r="R16" s="127"/>
    </row>
    <row r="17" spans="1:18" ht="38.25" customHeight="1" x14ac:dyDescent="0.25">
      <c r="A17" s="138"/>
      <c r="B17" s="138"/>
      <c r="C17" s="23" t="s">
        <v>96</v>
      </c>
      <c r="D17" s="18"/>
      <c r="E17" s="25">
        <v>0</v>
      </c>
      <c r="F17" s="21">
        <f>I17+J17+K17+L17+M17+N17+G17+H17+O17+P17</f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3"/>
      <c r="R17" s="127"/>
    </row>
    <row r="18" spans="1:18" ht="28.5" customHeight="1" x14ac:dyDescent="0.25">
      <c r="A18" s="133" t="s">
        <v>122</v>
      </c>
      <c r="B18" s="134" t="s">
        <v>123</v>
      </c>
      <c r="C18" s="19" t="s">
        <v>31</v>
      </c>
      <c r="D18" s="33">
        <v>2014</v>
      </c>
      <c r="E18" s="25">
        <f>E19+E20+E21+E22</f>
        <v>0</v>
      </c>
      <c r="F18" s="25">
        <f t="shared" ref="F18:P18" si="7">F19+F20+F21+F22</f>
        <v>14909.1</v>
      </c>
      <c r="G18" s="25">
        <f t="shared" si="7"/>
        <v>0</v>
      </c>
      <c r="H18" s="25">
        <f t="shared" si="7"/>
        <v>0</v>
      </c>
      <c r="I18" s="25">
        <f t="shared" si="7"/>
        <v>0</v>
      </c>
      <c r="J18" s="25">
        <f t="shared" si="7"/>
        <v>0</v>
      </c>
      <c r="K18" s="25">
        <f t="shared" si="7"/>
        <v>0</v>
      </c>
      <c r="L18" s="25">
        <f t="shared" si="7"/>
        <v>0</v>
      </c>
      <c r="M18" s="25">
        <f t="shared" si="7"/>
        <v>9322.1</v>
      </c>
      <c r="N18" s="25">
        <f t="shared" si="7"/>
        <v>5587</v>
      </c>
      <c r="O18" s="25">
        <f t="shared" si="7"/>
        <v>0</v>
      </c>
      <c r="P18" s="25">
        <f t="shared" si="7"/>
        <v>0</v>
      </c>
      <c r="Q18" s="23"/>
      <c r="R18" s="32"/>
    </row>
    <row r="19" spans="1:18" ht="38.25" customHeight="1" x14ac:dyDescent="0.25">
      <c r="A19" s="133"/>
      <c r="B19" s="135"/>
      <c r="C19" s="23" t="s">
        <v>100</v>
      </c>
      <c r="D19" s="31"/>
      <c r="E19" s="25">
        <v>0</v>
      </c>
      <c r="F19" s="21">
        <f>I19+J19+K19+L19+M19+N19+G19+H19+O19+P19</f>
        <v>14909.1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9322.1</v>
      </c>
      <c r="N19" s="25">
        <f>6000-413</f>
        <v>5587</v>
      </c>
      <c r="O19" s="25">
        <v>0</v>
      </c>
      <c r="P19" s="25">
        <v>0</v>
      </c>
      <c r="Q19" s="23"/>
      <c r="R19" s="32"/>
    </row>
    <row r="20" spans="1:18" ht="30.75" customHeight="1" x14ac:dyDescent="0.25">
      <c r="A20" s="133"/>
      <c r="B20" s="135"/>
      <c r="C20" s="23" t="s">
        <v>94</v>
      </c>
      <c r="D20" s="31"/>
      <c r="E20" s="25">
        <v>0</v>
      </c>
      <c r="F20" s="21">
        <f t="shared" ref="F20:F22" si="8">I20+J20+K20+L20+M20+N20+G20+H20+O20+P20</f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3"/>
      <c r="R20" s="32"/>
    </row>
    <row r="21" spans="1:18" ht="30.75" customHeight="1" x14ac:dyDescent="0.25">
      <c r="A21" s="133"/>
      <c r="B21" s="135"/>
      <c r="C21" s="23" t="s">
        <v>95</v>
      </c>
      <c r="D21" s="31"/>
      <c r="E21" s="25">
        <v>0</v>
      </c>
      <c r="F21" s="21">
        <f t="shared" si="8"/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3"/>
      <c r="R21" s="32"/>
    </row>
    <row r="22" spans="1:18" ht="28.5" customHeight="1" x14ac:dyDescent="0.25">
      <c r="A22" s="133"/>
      <c r="B22" s="136"/>
      <c r="C22" s="23" t="s">
        <v>96</v>
      </c>
      <c r="D22" s="31" t="s">
        <v>51</v>
      </c>
      <c r="E22" s="25">
        <v>0</v>
      </c>
      <c r="F22" s="21">
        <f t="shared" si="8"/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3"/>
      <c r="R22" s="32"/>
    </row>
    <row r="23" spans="1:18" ht="33.75" customHeight="1" x14ac:dyDescent="0.25">
      <c r="A23" s="126" t="s">
        <v>79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</row>
  </sheetData>
  <mergeCells count="23">
    <mergeCell ref="Q1:R1"/>
    <mergeCell ref="A2:R2"/>
    <mergeCell ref="A3:R3"/>
    <mergeCell ref="A4:R4"/>
    <mergeCell ref="A5:A6"/>
    <mergeCell ref="B5:B6"/>
    <mergeCell ref="C5:C6"/>
    <mergeCell ref="D5:D6"/>
    <mergeCell ref="E5:E6"/>
    <mergeCell ref="F5:F6"/>
    <mergeCell ref="A23:R23"/>
    <mergeCell ref="R13:R17"/>
    <mergeCell ref="G5:P5"/>
    <mergeCell ref="R5:R6"/>
    <mergeCell ref="Q5:Q6"/>
    <mergeCell ref="A18:A22"/>
    <mergeCell ref="B18:B22"/>
    <mergeCell ref="B8:B12"/>
    <mergeCell ref="A8:A12"/>
    <mergeCell ref="R8:R12"/>
    <mergeCell ref="B13:B17"/>
    <mergeCell ref="A13:A17"/>
    <mergeCell ref="Q8:Q12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79" fitToHeight="0" orientation="landscape" horizontalDpi="4294967295" verticalDpi="4294967295" r:id="rId1"/>
  <rowBreaks count="1" manualBreakCount="1">
    <brk id="1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view="pageBreakPreview" topLeftCell="A22" zoomScale="85" zoomScaleNormal="100" zoomScaleSheetLayoutView="85" workbookViewId="0">
      <selection activeCell="F9" sqref="F9"/>
    </sheetView>
  </sheetViews>
  <sheetFormatPr defaultRowHeight="15" x14ac:dyDescent="0.25"/>
  <cols>
    <col min="1" max="1" width="4.42578125" customWidth="1"/>
    <col min="2" max="2" width="20.28515625" customWidth="1"/>
    <col min="3" max="3" width="18.28515625" customWidth="1"/>
    <col min="4" max="4" width="10.42578125" customWidth="1"/>
    <col min="5" max="5" width="14.85546875" customWidth="1"/>
    <col min="6" max="6" width="7.85546875" bestFit="1" customWidth="1"/>
    <col min="7" max="8" width="7.140625" customWidth="1"/>
    <col min="9" max="10" width="7" bestFit="1" customWidth="1"/>
    <col min="11" max="11" width="7.28515625" bestFit="1" customWidth="1"/>
    <col min="12" max="12" width="7.85546875" bestFit="1" customWidth="1"/>
    <col min="13" max="14" width="7.28515625" bestFit="1" customWidth="1"/>
    <col min="15" max="16" width="7.28515625" customWidth="1"/>
    <col min="17" max="17" width="13.85546875" customWidth="1"/>
    <col min="18" max="18" width="18.28515625" customWidth="1"/>
  </cols>
  <sheetData>
    <row r="1" spans="1:18" ht="31.5" customHeight="1" x14ac:dyDescent="0.25">
      <c r="Q1" s="124" t="s">
        <v>101</v>
      </c>
      <c r="R1" s="124"/>
    </row>
    <row r="2" spans="1:18" ht="18.75" x14ac:dyDescent="0.25">
      <c r="A2" s="94" t="s">
        <v>66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18" ht="18.75" x14ac:dyDescent="0.25">
      <c r="A3" s="95" t="s">
        <v>102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</row>
    <row r="4" spans="1:18" ht="22.5" x14ac:dyDescent="0.25">
      <c r="A4" s="96" t="s">
        <v>36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18" ht="37.5" customHeight="1" x14ac:dyDescent="0.25">
      <c r="A5" s="138" t="s">
        <v>37</v>
      </c>
      <c r="B5" s="138" t="s">
        <v>67</v>
      </c>
      <c r="C5" s="138" t="s">
        <v>68</v>
      </c>
      <c r="D5" s="138" t="s">
        <v>69</v>
      </c>
      <c r="E5" s="138" t="s">
        <v>70</v>
      </c>
      <c r="F5" s="138" t="s">
        <v>71</v>
      </c>
      <c r="G5" s="140" t="s">
        <v>72</v>
      </c>
      <c r="H5" s="141"/>
      <c r="I5" s="141"/>
      <c r="J5" s="141"/>
      <c r="K5" s="141"/>
      <c r="L5" s="141"/>
      <c r="M5" s="141"/>
      <c r="N5" s="141"/>
      <c r="O5" s="141"/>
      <c r="P5" s="142"/>
      <c r="Q5" s="138" t="s">
        <v>73</v>
      </c>
      <c r="R5" s="138" t="s">
        <v>74</v>
      </c>
    </row>
    <row r="6" spans="1:18" ht="31.5" customHeight="1" x14ac:dyDescent="0.25">
      <c r="A6" s="138"/>
      <c r="B6" s="138"/>
      <c r="C6" s="138"/>
      <c r="D6" s="138"/>
      <c r="E6" s="138"/>
      <c r="F6" s="138"/>
      <c r="G6" s="18" t="s">
        <v>11</v>
      </c>
      <c r="H6" s="18" t="s">
        <v>12</v>
      </c>
      <c r="I6" s="18" t="s">
        <v>13</v>
      </c>
      <c r="J6" s="18" t="s">
        <v>14</v>
      </c>
      <c r="K6" s="18" t="s">
        <v>15</v>
      </c>
      <c r="L6" s="18" t="s">
        <v>16</v>
      </c>
      <c r="M6" s="18" t="s">
        <v>17</v>
      </c>
      <c r="N6" s="18" t="s">
        <v>18</v>
      </c>
      <c r="O6" s="18" t="s">
        <v>19</v>
      </c>
      <c r="P6" s="31" t="s">
        <v>120</v>
      </c>
      <c r="Q6" s="138"/>
      <c r="R6" s="138"/>
    </row>
    <row r="7" spans="1:18" x14ac:dyDescent="0.25">
      <c r="A7" s="18">
        <v>1</v>
      </c>
      <c r="B7" s="18">
        <v>2</v>
      </c>
      <c r="C7" s="18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  <c r="N7" s="31">
        <v>14</v>
      </c>
      <c r="O7" s="31">
        <v>15</v>
      </c>
      <c r="P7" s="31">
        <v>16</v>
      </c>
      <c r="Q7" s="31">
        <v>17</v>
      </c>
      <c r="R7" s="31">
        <v>18</v>
      </c>
    </row>
    <row r="8" spans="1:18" ht="39" customHeight="1" x14ac:dyDescent="0.25">
      <c r="A8" s="138">
        <v>1</v>
      </c>
      <c r="B8" s="143" t="s">
        <v>103</v>
      </c>
      <c r="C8" s="19" t="s">
        <v>31</v>
      </c>
      <c r="D8" s="20" t="s">
        <v>121</v>
      </c>
      <c r="E8" s="21">
        <f>E9+E10+E11+E12</f>
        <v>6203.5999999999995</v>
      </c>
      <c r="F8" s="21">
        <f>F9+F10+F11+F12</f>
        <v>135816.89999999997</v>
      </c>
      <c r="G8" s="21">
        <f>G9+G10+G11+G12</f>
        <v>27351.4</v>
      </c>
      <c r="H8" s="21">
        <f t="shared" ref="H8:P8" si="0">H9+H10+H11+H12</f>
        <v>4669.2</v>
      </c>
      <c r="I8" s="21">
        <f t="shared" si="0"/>
        <v>6394.5999999999995</v>
      </c>
      <c r="J8" s="21">
        <f t="shared" si="0"/>
        <v>15579.1</v>
      </c>
      <c r="K8" s="21">
        <f t="shared" si="0"/>
        <v>4464.5</v>
      </c>
      <c r="L8" s="21">
        <f t="shared" si="0"/>
        <v>25076.3</v>
      </c>
      <c r="M8" s="21">
        <f t="shared" si="0"/>
        <v>26247.5</v>
      </c>
      <c r="N8" s="21">
        <f t="shared" si="0"/>
        <v>19435.299999999996</v>
      </c>
      <c r="O8" s="21">
        <f t="shared" si="0"/>
        <v>3299.5</v>
      </c>
      <c r="P8" s="21">
        <f t="shared" si="0"/>
        <v>3299.5</v>
      </c>
      <c r="Q8" s="131" t="s">
        <v>97</v>
      </c>
      <c r="R8" s="127" t="s">
        <v>104</v>
      </c>
    </row>
    <row r="9" spans="1:18" ht="60" customHeight="1" x14ac:dyDescent="0.25">
      <c r="A9" s="138"/>
      <c r="B9" s="143"/>
      <c r="C9" s="19" t="s">
        <v>194</v>
      </c>
      <c r="D9" s="20" t="s">
        <v>51</v>
      </c>
      <c r="E9" s="22">
        <f>E14+E19+E24+E29+E34</f>
        <v>4245.7999999999993</v>
      </c>
      <c r="F9" s="21">
        <f>I9+J9+K9+L9+M9+N9+G9+H9+O9+P9</f>
        <v>87601.999999999985</v>
      </c>
      <c r="G9" s="22">
        <f>G14+G19+G24+G29+G34</f>
        <v>6218.9000000000005</v>
      </c>
      <c r="H9" s="22">
        <f t="shared" ref="H9:N9" si="1">H14+H19+H24+H29+H34</f>
        <v>2509.1999999999998</v>
      </c>
      <c r="I9" s="22">
        <f t="shared" si="1"/>
        <v>4436.7999999999993</v>
      </c>
      <c r="J9" s="22">
        <f t="shared" si="1"/>
        <v>4252</v>
      </c>
      <c r="K9" s="22">
        <f t="shared" si="1"/>
        <v>3413.8</v>
      </c>
      <c r="L9" s="22">
        <f t="shared" si="1"/>
        <v>22260.1</v>
      </c>
      <c r="M9" s="22">
        <f t="shared" si="1"/>
        <v>21372</v>
      </c>
      <c r="N9" s="22">
        <f t="shared" si="1"/>
        <v>16540.199999999997</v>
      </c>
      <c r="O9" s="22">
        <f>O14+O19+O24+O29+O34</f>
        <v>3299.5</v>
      </c>
      <c r="P9" s="22">
        <f>P14+P19+P24+P29+P34</f>
        <v>3299.5</v>
      </c>
      <c r="Q9" s="139"/>
      <c r="R9" s="127"/>
    </row>
    <row r="10" spans="1:18" ht="39" customHeight="1" x14ac:dyDescent="0.25">
      <c r="A10" s="138"/>
      <c r="B10" s="143"/>
      <c r="C10" s="19" t="s">
        <v>94</v>
      </c>
      <c r="D10" s="20"/>
      <c r="E10" s="22">
        <f>E15+E20+E25+E30+E35</f>
        <v>0</v>
      </c>
      <c r="F10" s="21">
        <f t="shared" ref="F10" si="2">I10+J10+K10+L10+M10+N10+G10+H10+O10+P10</f>
        <v>0</v>
      </c>
      <c r="G10" s="22">
        <f>G15+G20+G25+G30+G35</f>
        <v>0</v>
      </c>
      <c r="H10" s="22">
        <f t="shared" ref="H10:P10" si="3">H15+H20+H25+H30+H35</f>
        <v>0</v>
      </c>
      <c r="I10" s="22">
        <f t="shared" si="3"/>
        <v>0</v>
      </c>
      <c r="J10" s="22">
        <f t="shared" si="3"/>
        <v>0</v>
      </c>
      <c r="K10" s="22">
        <f t="shared" si="3"/>
        <v>0</v>
      </c>
      <c r="L10" s="22">
        <f t="shared" si="3"/>
        <v>0</v>
      </c>
      <c r="M10" s="22">
        <f t="shared" si="3"/>
        <v>0</v>
      </c>
      <c r="N10" s="22">
        <f t="shared" si="3"/>
        <v>0</v>
      </c>
      <c r="O10" s="22">
        <f t="shared" si="3"/>
        <v>0</v>
      </c>
      <c r="P10" s="22">
        <f t="shared" si="3"/>
        <v>0</v>
      </c>
      <c r="Q10" s="139"/>
      <c r="R10" s="127"/>
    </row>
    <row r="11" spans="1:18" ht="41.25" customHeight="1" x14ac:dyDescent="0.25">
      <c r="A11" s="138"/>
      <c r="B11" s="143"/>
      <c r="C11" s="19" t="s">
        <v>95</v>
      </c>
      <c r="D11" s="20"/>
      <c r="E11" s="22">
        <f>E16+E21+E26+E31+E36+E39</f>
        <v>1957.8</v>
      </c>
      <c r="F11" s="21">
        <f>I11+J11+K11+L11+M11+N11+G11+H11+O11+P11</f>
        <v>48214.899999999994</v>
      </c>
      <c r="G11" s="22">
        <f>G16+G21+G26+G31+G36+G39</f>
        <v>21132.5</v>
      </c>
      <c r="H11" s="22">
        <f t="shared" ref="H11:P11" si="4">H16+H21+H26+H31+H36+H39</f>
        <v>2160</v>
      </c>
      <c r="I11" s="22">
        <f t="shared" si="4"/>
        <v>1957.8</v>
      </c>
      <c r="J11" s="22">
        <f t="shared" si="4"/>
        <v>11327.1</v>
      </c>
      <c r="K11" s="22">
        <f t="shared" si="4"/>
        <v>1050.7</v>
      </c>
      <c r="L11" s="22">
        <f t="shared" si="4"/>
        <v>2816.2</v>
      </c>
      <c r="M11" s="22">
        <f t="shared" si="4"/>
        <v>4875.5</v>
      </c>
      <c r="N11" s="22">
        <f t="shared" si="4"/>
        <v>2895.1</v>
      </c>
      <c r="O11" s="22">
        <f t="shared" si="4"/>
        <v>0</v>
      </c>
      <c r="P11" s="22">
        <f t="shared" si="4"/>
        <v>0</v>
      </c>
      <c r="Q11" s="139"/>
      <c r="R11" s="127"/>
    </row>
    <row r="12" spans="1:18" ht="32.25" customHeight="1" x14ac:dyDescent="0.25">
      <c r="A12" s="138"/>
      <c r="B12" s="143"/>
      <c r="C12" s="19" t="s">
        <v>96</v>
      </c>
      <c r="D12" s="20"/>
      <c r="E12" s="22">
        <f>E17+E22+E27+E32+E37</f>
        <v>0</v>
      </c>
      <c r="F12" s="21">
        <f>I12+J12+K12+L12+M12+N12+G12+H12+O12+P12</f>
        <v>0</v>
      </c>
      <c r="G12" s="22">
        <f>G17+G22+G27+G32+G37</f>
        <v>0</v>
      </c>
      <c r="H12" s="22">
        <f t="shared" ref="H12:P12" si="5">H17+H22+H27+H32+H37</f>
        <v>0</v>
      </c>
      <c r="I12" s="22">
        <f t="shared" si="5"/>
        <v>0</v>
      </c>
      <c r="J12" s="22">
        <f t="shared" si="5"/>
        <v>0</v>
      </c>
      <c r="K12" s="22">
        <f t="shared" si="5"/>
        <v>0</v>
      </c>
      <c r="L12" s="22">
        <f t="shared" si="5"/>
        <v>0</v>
      </c>
      <c r="M12" s="22">
        <f t="shared" si="5"/>
        <v>0</v>
      </c>
      <c r="N12" s="22">
        <f t="shared" si="5"/>
        <v>0</v>
      </c>
      <c r="O12" s="22">
        <f t="shared" si="5"/>
        <v>0</v>
      </c>
      <c r="P12" s="22">
        <f t="shared" si="5"/>
        <v>0</v>
      </c>
      <c r="Q12" s="132"/>
      <c r="R12" s="127"/>
    </row>
    <row r="13" spans="1:18" ht="25.5" customHeight="1" x14ac:dyDescent="0.25">
      <c r="A13" s="138" t="s">
        <v>75</v>
      </c>
      <c r="B13" s="144" t="s">
        <v>105</v>
      </c>
      <c r="C13" s="19" t="s">
        <v>31</v>
      </c>
      <c r="D13" s="20">
        <v>2014</v>
      </c>
      <c r="E13" s="21">
        <f t="shared" ref="E13" si="6">E14+E15+E16+E17</f>
        <v>0</v>
      </c>
      <c r="F13" s="21">
        <f>I13+J13+K13+L13+M13+N13+G13+H13+O13+P13</f>
        <v>2673.8</v>
      </c>
      <c r="G13" s="21">
        <f>G14+G15+G16+G17</f>
        <v>2673.8</v>
      </c>
      <c r="H13" s="21">
        <f t="shared" ref="H13:P13" si="7">H14+H15+H16+H17</f>
        <v>0</v>
      </c>
      <c r="I13" s="21">
        <f t="shared" si="7"/>
        <v>0</v>
      </c>
      <c r="J13" s="21">
        <f t="shared" si="7"/>
        <v>0</v>
      </c>
      <c r="K13" s="21">
        <f t="shared" si="7"/>
        <v>0</v>
      </c>
      <c r="L13" s="21">
        <f t="shared" si="7"/>
        <v>0</v>
      </c>
      <c r="M13" s="21">
        <f t="shared" si="7"/>
        <v>0</v>
      </c>
      <c r="N13" s="21">
        <f t="shared" si="7"/>
        <v>0</v>
      </c>
      <c r="O13" s="21">
        <f t="shared" si="7"/>
        <v>0</v>
      </c>
      <c r="P13" s="21">
        <f t="shared" si="7"/>
        <v>0</v>
      </c>
      <c r="Q13" s="131" t="s">
        <v>97</v>
      </c>
      <c r="R13" s="127" t="s">
        <v>104</v>
      </c>
    </row>
    <row r="14" spans="1:18" ht="69" customHeight="1" x14ac:dyDescent="0.25">
      <c r="A14" s="138"/>
      <c r="B14" s="144"/>
      <c r="C14" s="23" t="s">
        <v>100</v>
      </c>
      <c r="D14" s="18" t="s">
        <v>51</v>
      </c>
      <c r="E14" s="25">
        <v>0</v>
      </c>
      <c r="F14" s="21">
        <f>I14+J14+K14+L14+M14+N14+G14+H14+O14</f>
        <v>2673.8</v>
      </c>
      <c r="G14" s="25">
        <v>2673.8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139"/>
      <c r="R14" s="127"/>
    </row>
    <row r="15" spans="1:18" ht="32.25" customHeight="1" x14ac:dyDescent="0.25">
      <c r="A15" s="138"/>
      <c r="B15" s="144"/>
      <c r="C15" s="23" t="s">
        <v>94</v>
      </c>
      <c r="D15" s="18"/>
      <c r="E15" s="25">
        <v>0</v>
      </c>
      <c r="F15" s="21">
        <f t="shared" ref="F15:F17" si="8">I15+J15+K15+L15+M15+N15+G15+H15+O15</f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139"/>
      <c r="R15" s="127"/>
    </row>
    <row r="16" spans="1:18" ht="33.75" customHeight="1" x14ac:dyDescent="0.25">
      <c r="A16" s="138"/>
      <c r="B16" s="144"/>
      <c r="C16" s="23" t="s">
        <v>95</v>
      </c>
      <c r="D16" s="18"/>
      <c r="E16" s="25">
        <v>0</v>
      </c>
      <c r="F16" s="21">
        <f t="shared" si="8"/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139"/>
      <c r="R16" s="127"/>
    </row>
    <row r="17" spans="1:18" ht="30" customHeight="1" x14ac:dyDescent="0.25">
      <c r="A17" s="138"/>
      <c r="B17" s="144"/>
      <c r="C17" s="23" t="s">
        <v>96</v>
      </c>
      <c r="D17" s="18"/>
      <c r="E17" s="25">
        <v>0</v>
      </c>
      <c r="F17" s="21">
        <f t="shared" si="8"/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132"/>
      <c r="R17" s="127"/>
    </row>
    <row r="18" spans="1:18" ht="31.5" customHeight="1" x14ac:dyDescent="0.25">
      <c r="A18" s="138" t="s">
        <v>76</v>
      </c>
      <c r="B18" s="144" t="s">
        <v>106</v>
      </c>
      <c r="C18" s="19" t="s">
        <v>31</v>
      </c>
      <c r="D18" s="20" t="s">
        <v>114</v>
      </c>
      <c r="E18" s="21">
        <f t="shared" ref="E18" si="9">E19+E20+E21+E22</f>
        <v>2843.7</v>
      </c>
      <c r="F18" s="21">
        <f t="shared" ref="F18" si="10">F19+F20+F21+F22</f>
        <v>36141.5</v>
      </c>
      <c r="G18" s="21">
        <f>G19+G20+G21+G22</f>
        <v>641.70000000000005</v>
      </c>
      <c r="H18" s="21">
        <f t="shared" ref="H18" si="11">H19+H20+H21+H22</f>
        <v>2167.6999999999998</v>
      </c>
      <c r="I18" s="21">
        <f t="shared" ref="I18" si="12">I19+I20+I21+I22</f>
        <v>3034.7</v>
      </c>
      <c r="J18" s="21">
        <f t="shared" ref="J18" si="13">J19+J20+J21+J22</f>
        <v>2335.8000000000002</v>
      </c>
      <c r="K18" s="21">
        <f t="shared" ref="K18" si="14">K19+K20+K21+K22</f>
        <v>2904.2</v>
      </c>
      <c r="L18" s="21">
        <f t="shared" ref="L18" si="15">L19+L20+L21+L22</f>
        <v>3435.1</v>
      </c>
      <c r="M18" s="21">
        <f t="shared" ref="M18" si="16">M19+M20+M21+M22</f>
        <v>5993.5</v>
      </c>
      <c r="N18" s="21">
        <f t="shared" ref="N18" si="17">N19+N20+N21+N22</f>
        <v>9629.7999999999993</v>
      </c>
      <c r="O18" s="21">
        <f t="shared" ref="O18:P18" si="18">O19+O20+O21+O22</f>
        <v>2999.5</v>
      </c>
      <c r="P18" s="21">
        <f t="shared" si="18"/>
        <v>2999.5</v>
      </c>
      <c r="Q18" s="131" t="s">
        <v>97</v>
      </c>
      <c r="R18" s="127" t="s">
        <v>107</v>
      </c>
    </row>
    <row r="19" spans="1:18" ht="53.25" customHeight="1" x14ac:dyDescent="0.25">
      <c r="A19" s="138"/>
      <c r="B19" s="144"/>
      <c r="C19" s="23" t="s">
        <v>100</v>
      </c>
      <c r="D19" s="18" t="s">
        <v>51</v>
      </c>
      <c r="E19" s="25">
        <v>2843.7</v>
      </c>
      <c r="F19" s="21">
        <f>I19+J19+K19+L19+M19+N19+G19+H19+O19+P19</f>
        <v>36141.5</v>
      </c>
      <c r="G19" s="25">
        <v>641.70000000000005</v>
      </c>
      <c r="H19" s="25">
        <v>2167.6999999999998</v>
      </c>
      <c r="I19" s="25">
        <v>3034.7</v>
      </c>
      <c r="J19" s="25">
        <v>2335.8000000000002</v>
      </c>
      <c r="K19" s="25">
        <v>2904.2</v>
      </c>
      <c r="L19" s="25">
        <v>3435.1</v>
      </c>
      <c r="M19" s="25">
        <v>5993.5</v>
      </c>
      <c r="N19" s="25">
        <f>8443.3+1186.5</f>
        <v>9629.7999999999993</v>
      </c>
      <c r="O19" s="25">
        <v>2999.5</v>
      </c>
      <c r="P19" s="25">
        <v>2999.5</v>
      </c>
      <c r="Q19" s="139"/>
      <c r="R19" s="127"/>
    </row>
    <row r="20" spans="1:18" ht="33" customHeight="1" x14ac:dyDescent="0.25">
      <c r="A20" s="138"/>
      <c r="B20" s="144"/>
      <c r="C20" s="23" t="s">
        <v>94</v>
      </c>
      <c r="D20" s="18"/>
      <c r="E20" s="25">
        <v>0</v>
      </c>
      <c r="F20" s="21">
        <f t="shared" ref="F20:F22" si="19">I20+J20+K20+L20+M20+N20+G20+H20+O20</f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139"/>
      <c r="R20" s="127"/>
    </row>
    <row r="21" spans="1:18" ht="38.25" customHeight="1" x14ac:dyDescent="0.25">
      <c r="A21" s="138"/>
      <c r="B21" s="144"/>
      <c r="C21" s="23" t="s">
        <v>95</v>
      </c>
      <c r="D21" s="18"/>
      <c r="E21" s="25">
        <v>0</v>
      </c>
      <c r="F21" s="21">
        <f t="shared" si="19"/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139"/>
      <c r="R21" s="127"/>
    </row>
    <row r="22" spans="1:18" ht="30" customHeight="1" x14ac:dyDescent="0.25">
      <c r="A22" s="138"/>
      <c r="B22" s="144"/>
      <c r="C22" s="23" t="s">
        <v>96</v>
      </c>
      <c r="D22" s="18"/>
      <c r="E22" s="25">
        <v>0</v>
      </c>
      <c r="F22" s="21">
        <f t="shared" si="19"/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132"/>
      <c r="R22" s="127"/>
    </row>
    <row r="23" spans="1:18" ht="30" customHeight="1" x14ac:dyDescent="0.25">
      <c r="A23" s="138" t="s">
        <v>77</v>
      </c>
      <c r="B23" s="144" t="s">
        <v>110</v>
      </c>
      <c r="C23" s="19" t="s">
        <v>31</v>
      </c>
      <c r="D23" s="20" t="s">
        <v>121</v>
      </c>
      <c r="E23" s="21">
        <f t="shared" ref="E23" si="20">E24+E25+E26+E27</f>
        <v>2249.5</v>
      </c>
      <c r="F23" s="21">
        <f t="shared" ref="F23" si="21">F24+F25+F26+F27</f>
        <v>79179.8</v>
      </c>
      <c r="G23" s="21">
        <f>G24+G25+G26+G27</f>
        <v>23696.799999999999</v>
      </c>
      <c r="H23" s="21">
        <f t="shared" ref="H23" si="22">H24+H25+H26+H27</f>
        <v>2481.5</v>
      </c>
      <c r="I23" s="21">
        <f t="shared" ref="I23" si="23">I24+I25+I26+I27</f>
        <v>2249.5</v>
      </c>
      <c r="J23" s="21">
        <f t="shared" ref="J23" si="24">J24+J25+J26+J27</f>
        <v>2643.3</v>
      </c>
      <c r="K23" s="21">
        <f t="shared" ref="K23" si="25">K24+K25+K26+K27</f>
        <v>1460.5</v>
      </c>
      <c r="L23" s="21">
        <f t="shared" ref="L23" si="26">L24+L25+L26+L27</f>
        <v>18316.2</v>
      </c>
      <c r="M23" s="21">
        <f t="shared" ref="M23" si="27">M24+M25+M26+M27</f>
        <v>17926.5</v>
      </c>
      <c r="N23" s="21">
        <f t="shared" ref="N23" si="28">N24+N25+N26+N27</f>
        <v>9805.5</v>
      </c>
      <c r="O23" s="21">
        <f t="shared" ref="O23:P23" si="29">O24+O25+O26+O27</f>
        <v>300</v>
      </c>
      <c r="P23" s="21">
        <f t="shared" si="29"/>
        <v>300</v>
      </c>
      <c r="Q23" s="131" t="s">
        <v>97</v>
      </c>
      <c r="R23" s="127" t="s">
        <v>108</v>
      </c>
    </row>
    <row r="24" spans="1:18" ht="60" customHeight="1" x14ac:dyDescent="0.25">
      <c r="A24" s="138"/>
      <c r="B24" s="144"/>
      <c r="C24" s="23" t="s">
        <v>100</v>
      </c>
      <c r="D24" s="18" t="s">
        <v>51</v>
      </c>
      <c r="E24" s="25">
        <v>291.7</v>
      </c>
      <c r="F24" s="21">
        <f>I24+J24+K24+L24+M24+N24+G24+H24+O24+P24</f>
        <v>40964.9</v>
      </c>
      <c r="G24" s="25">
        <v>2564.3000000000002</v>
      </c>
      <c r="H24" s="25">
        <v>321.5</v>
      </c>
      <c r="I24" s="25">
        <v>291.7</v>
      </c>
      <c r="J24" s="25">
        <v>1316.2</v>
      </c>
      <c r="K24" s="25">
        <v>409.8</v>
      </c>
      <c r="L24" s="25">
        <v>15500</v>
      </c>
      <c r="M24" s="25">
        <v>13051</v>
      </c>
      <c r="N24" s="25">
        <f>7683.9-773.5</f>
        <v>6910.4</v>
      </c>
      <c r="O24" s="25">
        <v>300</v>
      </c>
      <c r="P24" s="25">
        <v>300</v>
      </c>
      <c r="Q24" s="139"/>
      <c r="R24" s="127"/>
    </row>
    <row r="25" spans="1:18" ht="38.25" customHeight="1" x14ac:dyDescent="0.25">
      <c r="A25" s="138"/>
      <c r="B25" s="144"/>
      <c r="C25" s="23" t="s">
        <v>94</v>
      </c>
      <c r="D25" s="18"/>
      <c r="E25" s="25">
        <v>0</v>
      </c>
      <c r="F25" s="21">
        <f t="shared" ref="F25:F27" si="30">I25+J25+K25+L25+M25+N25+G25+H25+O25</f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139"/>
      <c r="R25" s="127"/>
    </row>
    <row r="26" spans="1:18" ht="38.25" customHeight="1" x14ac:dyDescent="0.25">
      <c r="A26" s="138"/>
      <c r="B26" s="144"/>
      <c r="C26" s="23" t="s">
        <v>95</v>
      </c>
      <c r="D26" s="18"/>
      <c r="E26" s="25">
        <v>1957.8</v>
      </c>
      <c r="F26" s="21">
        <f t="shared" si="30"/>
        <v>38214.9</v>
      </c>
      <c r="G26" s="25">
        <v>21132.5</v>
      </c>
      <c r="H26" s="25">
        <v>2160</v>
      </c>
      <c r="I26" s="25">
        <v>1957.8</v>
      </c>
      <c r="J26" s="25">
        <v>1327.1</v>
      </c>
      <c r="K26" s="25">
        <v>1050.7</v>
      </c>
      <c r="L26" s="25">
        <v>2816.2</v>
      </c>
      <c r="M26" s="25">
        <v>4875.5</v>
      </c>
      <c r="N26" s="25">
        <v>2895.1</v>
      </c>
      <c r="O26" s="25">
        <v>0</v>
      </c>
      <c r="P26" s="25">
        <v>0</v>
      </c>
      <c r="Q26" s="139"/>
      <c r="R26" s="127"/>
    </row>
    <row r="27" spans="1:18" ht="22.5" customHeight="1" x14ac:dyDescent="0.25">
      <c r="A27" s="138"/>
      <c r="B27" s="144"/>
      <c r="C27" s="23" t="s">
        <v>96</v>
      </c>
      <c r="D27" s="18"/>
      <c r="E27" s="25">
        <v>0</v>
      </c>
      <c r="F27" s="21">
        <f t="shared" si="30"/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132"/>
      <c r="R27" s="127"/>
    </row>
    <row r="28" spans="1:18" x14ac:dyDescent="0.25">
      <c r="A28" s="138" t="s">
        <v>109</v>
      </c>
      <c r="B28" s="144" t="s">
        <v>111</v>
      </c>
      <c r="C28" s="19" t="s">
        <v>31</v>
      </c>
      <c r="D28" s="20" t="s">
        <v>121</v>
      </c>
      <c r="E28" s="21">
        <f t="shared" ref="E28" si="31">E29+E30+E31+E32</f>
        <v>0</v>
      </c>
      <c r="F28" s="21">
        <f t="shared" ref="F28" si="32">F29+F30+F31+F32</f>
        <v>339.1</v>
      </c>
      <c r="G28" s="21">
        <f>G29+G30+G31+G32</f>
        <v>339.1</v>
      </c>
      <c r="H28" s="21">
        <f t="shared" ref="H28" si="33">H29+H30+H31+H32</f>
        <v>0</v>
      </c>
      <c r="I28" s="21">
        <f t="shared" ref="I28" si="34">I29+I30+I31+I32</f>
        <v>0</v>
      </c>
      <c r="J28" s="21">
        <f t="shared" ref="J28" si="35">J29+J30+J31+J32</f>
        <v>0</v>
      </c>
      <c r="K28" s="21">
        <f t="shared" ref="K28" si="36">K29+K30+K31+K32</f>
        <v>0</v>
      </c>
      <c r="L28" s="21">
        <f t="shared" ref="L28" si="37">L29+L30+L31+L32</f>
        <v>0</v>
      </c>
      <c r="M28" s="21">
        <f t="shared" ref="M28" si="38">M29+M30+M31+M32</f>
        <v>0</v>
      </c>
      <c r="N28" s="21">
        <f t="shared" ref="N28" si="39">N29+N30+N31+N32</f>
        <v>0</v>
      </c>
      <c r="O28" s="21">
        <f t="shared" ref="O28:P28" si="40">O29+O30+O31+O32</f>
        <v>0</v>
      </c>
      <c r="P28" s="21">
        <f t="shared" si="40"/>
        <v>0</v>
      </c>
      <c r="Q28" s="131" t="s">
        <v>97</v>
      </c>
      <c r="R28" s="127" t="s">
        <v>112</v>
      </c>
    </row>
    <row r="29" spans="1:18" ht="42" customHeight="1" x14ac:dyDescent="0.25">
      <c r="A29" s="138"/>
      <c r="B29" s="144"/>
      <c r="C29" s="23" t="s">
        <v>100</v>
      </c>
      <c r="D29" s="18" t="s">
        <v>51</v>
      </c>
      <c r="E29" s="25">
        <v>0</v>
      </c>
      <c r="F29" s="21">
        <f>I29+J29+K29+L29+M29+N29+G29+H29+O29</f>
        <v>339.1</v>
      </c>
      <c r="G29" s="25">
        <v>339.1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139"/>
      <c r="R29" s="127"/>
    </row>
    <row r="30" spans="1:18" ht="24" x14ac:dyDescent="0.25">
      <c r="A30" s="138"/>
      <c r="B30" s="144"/>
      <c r="C30" s="23" t="s">
        <v>94</v>
      </c>
      <c r="D30" s="18"/>
      <c r="E30" s="25">
        <v>0</v>
      </c>
      <c r="F30" s="21">
        <f t="shared" ref="F30:F32" si="41">I30+J30+K30+L30+M30+N30+G30+H30+O30</f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139"/>
      <c r="R30" s="127"/>
    </row>
    <row r="31" spans="1:18" ht="24" x14ac:dyDescent="0.25">
      <c r="A31" s="138"/>
      <c r="B31" s="144"/>
      <c r="C31" s="23" t="s">
        <v>95</v>
      </c>
      <c r="D31" s="18"/>
      <c r="E31" s="25">
        <v>0</v>
      </c>
      <c r="F31" s="21">
        <f t="shared" si="41"/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139"/>
      <c r="R31" s="127"/>
    </row>
    <row r="32" spans="1:18" ht="24" x14ac:dyDescent="0.25">
      <c r="A32" s="138"/>
      <c r="B32" s="144"/>
      <c r="C32" s="23" t="s">
        <v>96</v>
      </c>
      <c r="D32" s="18"/>
      <c r="E32" s="25">
        <v>0</v>
      </c>
      <c r="F32" s="21">
        <f t="shared" si="41"/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132"/>
      <c r="R32" s="127"/>
    </row>
    <row r="33" spans="1:18" ht="18.75" customHeight="1" x14ac:dyDescent="0.25">
      <c r="A33" s="138" t="s">
        <v>113</v>
      </c>
      <c r="B33" s="144" t="s">
        <v>115</v>
      </c>
      <c r="C33" s="19" t="s">
        <v>31</v>
      </c>
      <c r="D33" s="20" t="s">
        <v>114</v>
      </c>
      <c r="E33" s="21">
        <f t="shared" ref="E33" si="42">E34+E35+E36+E37</f>
        <v>1110.4000000000001</v>
      </c>
      <c r="F33" s="21">
        <f t="shared" ref="F33" si="43">F34+F35+F36+F37</f>
        <v>7482.7</v>
      </c>
      <c r="G33" s="21">
        <f>G34+G35+G36+G37</f>
        <v>0</v>
      </c>
      <c r="H33" s="21">
        <f t="shared" ref="H33" si="44">H34+H35+H36+H37</f>
        <v>20</v>
      </c>
      <c r="I33" s="21">
        <f t="shared" ref="I33" si="45">I34+I35+I36+I37</f>
        <v>1110.4000000000001</v>
      </c>
      <c r="J33" s="21">
        <f t="shared" ref="J33" si="46">J34+J35+J36+J37</f>
        <v>600</v>
      </c>
      <c r="K33" s="21">
        <f t="shared" ref="K33" si="47">K34+K35+K36+K37</f>
        <v>99.8</v>
      </c>
      <c r="L33" s="21">
        <f t="shared" ref="L33" si="48">L34+L35+L36+L37</f>
        <v>3325</v>
      </c>
      <c r="M33" s="21">
        <f t="shared" ref="M33" si="49">M34+M35+M36+M37</f>
        <v>2327.5</v>
      </c>
      <c r="N33" s="21">
        <f t="shared" ref="N33" si="50">N34+N35+N36+N37</f>
        <v>0</v>
      </c>
      <c r="O33" s="21">
        <f>O34+O35+O36+O37</f>
        <v>0</v>
      </c>
      <c r="P33" s="21">
        <f>P34+P35+P36+P37</f>
        <v>0</v>
      </c>
      <c r="Q33" s="131" t="s">
        <v>97</v>
      </c>
      <c r="R33" s="127" t="s">
        <v>116</v>
      </c>
    </row>
    <row r="34" spans="1:18" ht="63.75" customHeight="1" x14ac:dyDescent="0.25">
      <c r="A34" s="138"/>
      <c r="B34" s="144"/>
      <c r="C34" s="23" t="s">
        <v>100</v>
      </c>
      <c r="D34" s="18" t="s">
        <v>51</v>
      </c>
      <c r="E34" s="25">
        <v>1110.4000000000001</v>
      </c>
      <c r="F34" s="21">
        <f>I34+J34+K34+L34+M34+N34+G34+H34+O34</f>
        <v>7482.7</v>
      </c>
      <c r="G34" s="25">
        <v>0</v>
      </c>
      <c r="H34" s="25">
        <v>20</v>
      </c>
      <c r="I34" s="25">
        <v>1110.4000000000001</v>
      </c>
      <c r="J34" s="25">
        <v>600</v>
      </c>
      <c r="K34" s="25">
        <v>99.8</v>
      </c>
      <c r="L34" s="25">
        <v>3325</v>
      </c>
      <c r="M34" s="25">
        <v>2327.5</v>
      </c>
      <c r="N34" s="25">
        <v>0</v>
      </c>
      <c r="O34" s="25">
        <v>0</v>
      </c>
      <c r="P34" s="25">
        <v>0</v>
      </c>
      <c r="Q34" s="139"/>
      <c r="R34" s="127"/>
    </row>
    <row r="35" spans="1:18" ht="29.25" customHeight="1" x14ac:dyDescent="0.25">
      <c r="A35" s="138"/>
      <c r="B35" s="144"/>
      <c r="C35" s="23" t="s">
        <v>94</v>
      </c>
      <c r="D35" s="18"/>
      <c r="E35" s="25">
        <v>0</v>
      </c>
      <c r="F35" s="21">
        <f t="shared" ref="F35:F37" si="51">I35+J35+K35+L35+M35+N35+G35+H35+O35</f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139"/>
      <c r="R35" s="127"/>
    </row>
    <row r="36" spans="1:18" ht="26.25" customHeight="1" x14ac:dyDescent="0.25">
      <c r="A36" s="138"/>
      <c r="B36" s="144"/>
      <c r="C36" s="23" t="s">
        <v>95</v>
      </c>
      <c r="D36" s="18"/>
      <c r="E36" s="25">
        <v>0</v>
      </c>
      <c r="F36" s="21">
        <f t="shared" si="51"/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139"/>
      <c r="R36" s="127"/>
    </row>
    <row r="37" spans="1:18" ht="27" customHeight="1" x14ac:dyDescent="0.25">
      <c r="A37" s="138"/>
      <c r="B37" s="144"/>
      <c r="C37" s="23" t="s">
        <v>96</v>
      </c>
      <c r="D37" s="18"/>
      <c r="E37" s="25">
        <v>0</v>
      </c>
      <c r="F37" s="21">
        <f t="shared" si="51"/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132"/>
      <c r="R37" s="127"/>
    </row>
    <row r="38" spans="1:18" x14ac:dyDescent="0.25">
      <c r="A38" s="138" t="s">
        <v>117</v>
      </c>
      <c r="B38" s="145" t="s">
        <v>119</v>
      </c>
      <c r="C38" s="19" t="s">
        <v>31</v>
      </c>
      <c r="D38" s="20" t="s">
        <v>118</v>
      </c>
      <c r="E38" s="21">
        <f>E39</f>
        <v>0</v>
      </c>
      <c r="F38" s="21">
        <f t="shared" ref="F38:I38" si="52">F39</f>
        <v>10000</v>
      </c>
      <c r="G38" s="21">
        <f t="shared" si="52"/>
        <v>0</v>
      </c>
      <c r="H38" s="21">
        <f t="shared" si="52"/>
        <v>0</v>
      </c>
      <c r="I38" s="21">
        <f t="shared" si="52"/>
        <v>0</v>
      </c>
      <c r="J38" s="21">
        <f>J39</f>
        <v>10000</v>
      </c>
      <c r="K38" s="21">
        <f t="shared" ref="K38:P38" si="53">K39</f>
        <v>0</v>
      </c>
      <c r="L38" s="21">
        <f t="shared" si="53"/>
        <v>0</v>
      </c>
      <c r="M38" s="21">
        <f t="shared" si="53"/>
        <v>0</v>
      </c>
      <c r="N38" s="21">
        <f t="shared" si="53"/>
        <v>0</v>
      </c>
      <c r="O38" s="21">
        <f t="shared" si="53"/>
        <v>0</v>
      </c>
      <c r="P38" s="21">
        <f t="shared" si="53"/>
        <v>0</v>
      </c>
      <c r="Q38" s="131" t="s">
        <v>97</v>
      </c>
      <c r="R38" s="127" t="s">
        <v>119</v>
      </c>
    </row>
    <row r="39" spans="1:18" ht="66" customHeight="1" x14ac:dyDescent="0.25">
      <c r="A39" s="138"/>
      <c r="B39" s="145"/>
      <c r="C39" s="23" t="s">
        <v>95</v>
      </c>
      <c r="D39" s="18" t="s">
        <v>51</v>
      </c>
      <c r="E39" s="25">
        <v>0</v>
      </c>
      <c r="F39" s="21">
        <f>I39+J39+K39+L39+M39+N39+G39+H39+O39</f>
        <v>10000</v>
      </c>
      <c r="G39" s="25">
        <v>0</v>
      </c>
      <c r="H39" s="25">
        <v>0</v>
      </c>
      <c r="I39" s="25">
        <v>0</v>
      </c>
      <c r="J39" s="25">
        <v>10000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132"/>
      <c r="R39" s="127"/>
    </row>
    <row r="40" spans="1:18" ht="33.75" customHeight="1" x14ac:dyDescent="0.25">
      <c r="A40" s="126" t="s">
        <v>79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</row>
  </sheetData>
  <mergeCells count="42">
    <mergeCell ref="Q38:Q39"/>
    <mergeCell ref="Q8:Q12"/>
    <mergeCell ref="Q18:Q22"/>
    <mergeCell ref="Q23:Q27"/>
    <mergeCell ref="Q28:Q32"/>
    <mergeCell ref="Q33:Q37"/>
    <mergeCell ref="A40:R40"/>
    <mergeCell ref="A18:A22"/>
    <mergeCell ref="B18:B22"/>
    <mergeCell ref="R18:R22"/>
    <mergeCell ref="A23:A27"/>
    <mergeCell ref="B23:B27"/>
    <mergeCell ref="R23:R27"/>
    <mergeCell ref="A38:A39"/>
    <mergeCell ref="B38:B39"/>
    <mergeCell ref="R38:R39"/>
    <mergeCell ref="A28:A32"/>
    <mergeCell ref="B28:B32"/>
    <mergeCell ref="R28:R32"/>
    <mergeCell ref="A33:A37"/>
    <mergeCell ref="B33:B37"/>
    <mergeCell ref="R33:R37"/>
    <mergeCell ref="A8:A12"/>
    <mergeCell ref="B8:B12"/>
    <mergeCell ref="R8:R12"/>
    <mergeCell ref="A13:A17"/>
    <mergeCell ref="B13:B17"/>
    <mergeCell ref="R13:R17"/>
    <mergeCell ref="Q13:Q17"/>
    <mergeCell ref="Q1:R1"/>
    <mergeCell ref="A2:R2"/>
    <mergeCell ref="A3:R3"/>
    <mergeCell ref="A4:R4"/>
    <mergeCell ref="A5:A6"/>
    <mergeCell ref="B5:B6"/>
    <mergeCell ref="C5:C6"/>
    <mergeCell ref="D5:D6"/>
    <mergeCell ref="E5:E6"/>
    <mergeCell ref="F5:F6"/>
    <mergeCell ref="G5:P5"/>
    <mergeCell ref="Q5:Q6"/>
    <mergeCell ref="R5:R6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79" fitToHeight="0" orientation="landscape" horizontalDpi="4294967295" verticalDpi="4294967295" r:id="rId1"/>
  <rowBreaks count="2" manualBreakCount="2">
    <brk id="17" max="16383" man="1"/>
    <brk id="37" max="16383" man="1"/>
  </rowBreaks>
  <ignoredErrors>
    <ignoredError sqref="F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Паспорт МП</vt:lpstr>
      <vt:lpstr>Содержание</vt:lpstr>
      <vt:lpstr>Паспорт подрограммы 1</vt:lpstr>
      <vt:lpstr>Паспорт подпрограммы 2</vt:lpstr>
      <vt:lpstr>Приложение №1</vt:lpstr>
      <vt:lpstr>Приложение № 2</vt:lpstr>
      <vt:lpstr>Приложение №3</vt:lpstr>
      <vt:lpstr>Приложение №4</vt:lpstr>
      <vt:lpstr>Приложение №5</vt:lpstr>
      <vt:lpstr>'Паспорт МП'!Область_печати</vt:lpstr>
      <vt:lpstr>'Приложение №3'!Область_печати</vt:lpstr>
      <vt:lpstr>'Приложение №4'!Область_печати</vt:lpstr>
      <vt:lpstr>Содержание!Область_печати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2021-11-30T07:19:12Z</dcterms:modified>
</cp:coreProperties>
</file>