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870" windowWidth="19440" windowHeight="7275" activeTab="2"/>
  </bookViews>
  <sheets>
    <sheet name="Паспорт обеспеч условий" sheetId="1" r:id="rId1"/>
    <sheet name="Прил1 обеспеч условий" sheetId="2" r:id="rId2"/>
    <sheet name="Прил2 обеспеч условий" sheetId="3" r:id="rId3"/>
  </sheets>
  <definedNames>
    <definedName name="_xlnm.Print_Titles" localSheetId="2">'Прил2 обеспеч условий'!$9:$15</definedName>
  </definedNames>
  <calcPr calcId="145621"/>
</workbook>
</file>

<file path=xl/calcChain.xml><?xml version="1.0" encoding="utf-8"?>
<calcChain xmlns="http://schemas.openxmlformats.org/spreadsheetml/2006/main">
  <c r="L21" i="3" l="1"/>
  <c r="M35" i="3" l="1"/>
  <c r="M29" i="3"/>
  <c r="M23" i="3"/>
  <c r="M18" i="3"/>
  <c r="M17" i="3" s="1"/>
  <c r="F18" i="3" l="1"/>
  <c r="K22" i="1"/>
  <c r="K23" i="1"/>
  <c r="K24" i="1"/>
  <c r="G76" i="3"/>
  <c r="G75" i="3"/>
  <c r="G74" i="3"/>
  <c r="G73" i="3"/>
  <c r="G72" i="3"/>
  <c r="O71" i="3"/>
  <c r="G64" i="3"/>
  <c r="G63" i="3"/>
  <c r="G62" i="3"/>
  <c r="G61" i="3"/>
  <c r="G60" i="3"/>
  <c r="O59" i="3"/>
  <c r="G58" i="3"/>
  <c r="G57" i="3"/>
  <c r="G56" i="3"/>
  <c r="G55" i="3"/>
  <c r="G54" i="3"/>
  <c r="O53" i="3"/>
  <c r="G52" i="3"/>
  <c r="G51" i="3"/>
  <c r="G50" i="3"/>
  <c r="G49" i="3"/>
  <c r="G48" i="3"/>
  <c r="O47" i="3"/>
  <c r="G46" i="3"/>
  <c r="G45" i="3"/>
  <c r="G44" i="3"/>
  <c r="G43" i="3"/>
  <c r="G42" i="3"/>
  <c r="O41" i="3"/>
  <c r="G40" i="3"/>
  <c r="G39" i="3"/>
  <c r="G38" i="3"/>
  <c r="G37" i="3"/>
  <c r="G36" i="3"/>
  <c r="O35" i="3"/>
  <c r="G34" i="3"/>
  <c r="G33" i="3"/>
  <c r="G32" i="3"/>
  <c r="G31" i="3"/>
  <c r="G30" i="3"/>
  <c r="O29" i="3"/>
  <c r="G28" i="3"/>
  <c r="G27" i="3"/>
  <c r="G26" i="3"/>
  <c r="G25" i="3"/>
  <c r="G24" i="3"/>
  <c r="O23" i="3"/>
  <c r="G22" i="3"/>
  <c r="O18" i="3"/>
  <c r="K20" i="1" s="1"/>
  <c r="O19" i="3"/>
  <c r="K21" i="1" s="1"/>
  <c r="O20" i="3"/>
  <c r="O21" i="3"/>
  <c r="O22" i="3"/>
  <c r="O17" i="3" l="1"/>
  <c r="K18" i="1"/>
  <c r="K43" i="3" l="1"/>
  <c r="J43" i="3"/>
  <c r="G70" i="3" l="1"/>
  <c r="G69" i="3"/>
  <c r="G68" i="3"/>
  <c r="G67" i="3"/>
  <c r="G66" i="3"/>
  <c r="N65" i="3"/>
  <c r="M65" i="3"/>
  <c r="L65" i="3"/>
  <c r="K65" i="3"/>
  <c r="J65" i="3"/>
  <c r="I65" i="3"/>
  <c r="H65" i="3"/>
  <c r="F65" i="3"/>
  <c r="G65" i="3" l="1"/>
  <c r="M17" i="2" l="1"/>
  <c r="K30" i="3" l="1"/>
  <c r="M71" i="3" l="1"/>
  <c r="M59" i="3"/>
  <c r="M53" i="3"/>
  <c r="M47" i="3"/>
  <c r="M41" i="3"/>
  <c r="M22" i="3"/>
  <c r="I24" i="1" s="1"/>
  <c r="M21" i="3"/>
  <c r="M20" i="3"/>
  <c r="I22" i="1" s="1"/>
  <c r="M19" i="3"/>
  <c r="I21" i="1" l="1"/>
  <c r="I23" i="1"/>
  <c r="I20" i="1"/>
  <c r="J21" i="3"/>
  <c r="I18" i="1" l="1"/>
  <c r="N71" i="3"/>
  <c r="N59" i="3"/>
  <c r="N53" i="3"/>
  <c r="N47" i="3"/>
  <c r="N41" i="3"/>
  <c r="N35" i="3"/>
  <c r="N29" i="3"/>
  <c r="N23" i="3"/>
  <c r="N22" i="3"/>
  <c r="J24" i="1" s="1"/>
  <c r="N21" i="3"/>
  <c r="N20" i="3"/>
  <c r="N19" i="3"/>
  <c r="N18" i="3"/>
  <c r="J21" i="1" l="1"/>
  <c r="J20" i="1"/>
  <c r="J23" i="1"/>
  <c r="J22" i="1"/>
  <c r="N17" i="3"/>
  <c r="J18" i="1" l="1"/>
  <c r="F19" i="3"/>
  <c r="F20" i="3"/>
  <c r="F21" i="3"/>
  <c r="F22" i="3"/>
  <c r="H19" i="3"/>
  <c r="I19" i="3"/>
  <c r="J19" i="3"/>
  <c r="K19" i="3"/>
  <c r="L19" i="3"/>
  <c r="G19" i="3" s="1"/>
  <c r="H20" i="3"/>
  <c r="I20" i="3"/>
  <c r="J20" i="3"/>
  <c r="K20" i="3"/>
  <c r="L20" i="3"/>
  <c r="G20" i="3" s="1"/>
  <c r="H21" i="3"/>
  <c r="I21" i="3"/>
  <c r="K21" i="3"/>
  <c r="G21" i="3"/>
  <c r="H22" i="3"/>
  <c r="I22" i="3"/>
  <c r="J22" i="3"/>
  <c r="K22" i="3"/>
  <c r="L22" i="3"/>
  <c r="I18" i="3"/>
  <c r="J18" i="3"/>
  <c r="K18" i="3"/>
  <c r="L18" i="3"/>
  <c r="G18" i="3" s="1"/>
  <c r="H18" i="3"/>
  <c r="L71" i="3"/>
  <c r="K71" i="3"/>
  <c r="J71" i="3"/>
  <c r="I71" i="3"/>
  <c r="H71" i="3"/>
  <c r="F71" i="3"/>
  <c r="G71" i="3" l="1"/>
  <c r="E14" i="2" l="1"/>
  <c r="D14" i="2"/>
  <c r="D13" i="2"/>
  <c r="D21" i="1"/>
  <c r="F21" i="1"/>
  <c r="G21" i="1"/>
  <c r="H21" i="1"/>
  <c r="D22" i="1"/>
  <c r="E22" i="1"/>
  <c r="F22" i="1"/>
  <c r="G22" i="1"/>
  <c r="H22" i="1"/>
  <c r="D23" i="1"/>
  <c r="F23" i="1"/>
  <c r="G23" i="1"/>
  <c r="H23" i="1"/>
  <c r="D24" i="1"/>
  <c r="F24" i="1"/>
  <c r="G24" i="1"/>
  <c r="H24" i="1"/>
  <c r="F17" i="3"/>
  <c r="E21" i="1"/>
  <c r="E23" i="1"/>
  <c r="E24" i="1"/>
  <c r="E20" i="1"/>
  <c r="F20" i="1"/>
  <c r="G20" i="1"/>
  <c r="H20" i="1"/>
  <c r="D20" i="1"/>
  <c r="G29" i="3"/>
  <c r="F23" i="3"/>
  <c r="L23" i="3"/>
  <c r="K23" i="3"/>
  <c r="J23" i="3"/>
  <c r="I23" i="3"/>
  <c r="H23" i="3"/>
  <c r="F29" i="3"/>
  <c r="L29" i="3"/>
  <c r="K29" i="3"/>
  <c r="J29" i="3"/>
  <c r="I29" i="3"/>
  <c r="H29" i="3"/>
  <c r="F35" i="3"/>
  <c r="L35" i="3"/>
  <c r="K35" i="3"/>
  <c r="J35" i="3"/>
  <c r="I35" i="3"/>
  <c r="H35" i="3"/>
  <c r="F41" i="3"/>
  <c r="L41" i="3"/>
  <c r="K41" i="3"/>
  <c r="J41" i="3"/>
  <c r="I41" i="3"/>
  <c r="H41" i="3"/>
  <c r="G47" i="3"/>
  <c r="L47" i="3"/>
  <c r="K47" i="3"/>
  <c r="J47" i="3"/>
  <c r="I47" i="3"/>
  <c r="H47" i="3"/>
  <c r="F47" i="3"/>
  <c r="L53" i="3"/>
  <c r="K53" i="3"/>
  <c r="J53" i="3"/>
  <c r="I53" i="3"/>
  <c r="H53" i="3"/>
  <c r="F53" i="3"/>
  <c r="F59" i="3"/>
  <c r="G59" i="3"/>
  <c r="H59" i="3"/>
  <c r="I59" i="3"/>
  <c r="J59" i="3"/>
  <c r="K59" i="3"/>
  <c r="L59" i="3"/>
  <c r="L21" i="1" l="1"/>
  <c r="L22" i="1"/>
  <c r="L20" i="1"/>
  <c r="L24" i="1"/>
  <c r="L23" i="1"/>
  <c r="H18" i="1"/>
  <c r="G41" i="3"/>
  <c r="J17" i="3"/>
  <c r="G18" i="1"/>
  <c r="G35" i="3"/>
  <c r="E18" i="1"/>
  <c r="I17" i="3"/>
  <c r="F18" i="1"/>
  <c r="D18" i="1"/>
  <c r="L17" i="3"/>
  <c r="K17" i="3"/>
  <c r="H17" i="3"/>
  <c r="G23" i="3"/>
  <c r="G53" i="3"/>
  <c r="L18" i="1" l="1"/>
  <c r="E13" i="2"/>
  <c r="G17" i="3"/>
</calcChain>
</file>

<file path=xl/sharedStrings.xml><?xml version="1.0" encoding="utf-8"?>
<sst xmlns="http://schemas.openxmlformats.org/spreadsheetml/2006/main" count="258" uniqueCount="141">
  <si>
    <t>Мероприятия по реализации подпрограммы</t>
  </si>
  <si>
    <t>Источники финансирования</t>
  </si>
  <si>
    <t>Срок исполнения мероприятия</t>
  </si>
  <si>
    <t>Всего, (тыс. руб.)</t>
  </si>
  <si>
    <t>Объем финансирования по годам (тыс. руб.)</t>
  </si>
  <si>
    <t>Ответственный за выполнение мероприятия подпрограммы</t>
  </si>
  <si>
    <t>Результаты выполнения мероприятий подпрограммы</t>
  </si>
  <si>
    <t>2016 год</t>
  </si>
  <si>
    <t>2017 год</t>
  </si>
  <si>
    <t>2018 год</t>
  </si>
  <si>
    <t>2019 год</t>
  </si>
  <si>
    <t>2020 год</t>
  </si>
  <si>
    <t>1.</t>
  </si>
  <si>
    <t>Итого</t>
  </si>
  <si>
    <t>Средства бюджета МО "Кингисеппское городское поселение"</t>
  </si>
  <si>
    <t>Средства бюджета МО "Кингисеппский муниципальный район"</t>
  </si>
  <si>
    <t>-</t>
  </si>
  <si>
    <t>Средства федерального бюджета</t>
  </si>
  <si>
    <t>Средства бюджета Ленинградской области</t>
  </si>
  <si>
    <t>1.1.</t>
  </si>
  <si>
    <t>МБУК «ККДК»</t>
  </si>
  <si>
    <t>.</t>
  </si>
  <si>
    <t>(наименование подпрограммы)</t>
  </si>
  <si>
    <t>"Обеспечение условий реализации программы"</t>
  </si>
  <si>
    <t xml:space="preserve">Перечень мероприятий подпрограммы </t>
  </si>
  <si>
    <t>№ п/п</t>
  </si>
  <si>
    <t>Приложение № 2</t>
  </si>
  <si>
    <t>Иные источники</t>
  </si>
  <si>
    <t>1.2.</t>
  </si>
  <si>
    <t>1.3.</t>
  </si>
  <si>
    <t>МБУК «ККДК»; МКУК «Кингисеппская ЦГБ»</t>
  </si>
  <si>
    <t>1.4.</t>
  </si>
  <si>
    <t>1.5.</t>
  </si>
  <si>
    <t>1.6.</t>
  </si>
  <si>
    <t>1.7.</t>
  </si>
  <si>
    <t>Кол-во выездных и проводимых мероприятий – 7 ед. Кол-во участников – 250 чел.</t>
  </si>
  <si>
    <t xml:space="preserve">Планируемые результаты реализации муниципальной программы (подпрограммы) </t>
  </si>
  <si>
    <t xml:space="preserve">"Обеспечение условий реализации программы "  </t>
  </si>
  <si>
    <t xml:space="preserve">наименование муниципальной программы (подпрограммы) </t>
  </si>
  <si>
    <t>Задачи, направленные на достижение цели</t>
  </si>
  <si>
    <t>Планируемый объем финансирования на решение данной задачи (тыс. руб.)</t>
  </si>
  <si>
    <t>Количественные и/или качественные целевые показатели, характеризующие достижение целей и решение задач</t>
  </si>
  <si>
    <t>Единица измерения</t>
  </si>
  <si>
    <t>Базовое значение показателя (на начало реализации подпрограммы)</t>
  </si>
  <si>
    <t>Планируемое значение показателя по годам реализации</t>
  </si>
  <si>
    <t>Бюджет МО "Кингисеппское городское поселение"</t>
  </si>
  <si>
    <t>Другие источники</t>
  </si>
  <si>
    <t>%</t>
  </si>
  <si>
    <t>ед.</t>
  </si>
  <si>
    <t>чел.</t>
  </si>
  <si>
    <t xml:space="preserve">Приложение № 1 </t>
  </si>
  <si>
    <t>Приложение № 3</t>
  </si>
  <si>
    <t>Паспорт подпрограммы</t>
  </si>
  <si>
    <t>Наименование подпрограммы</t>
  </si>
  <si>
    <t>Цель подпрограммы</t>
  </si>
  <si>
    <t>Стратегическое развитие и программное планирование в сфере культуры, спорта и молодёжной политики на территории муниципального образования "Кингисеппское городское поселение" и организация культурного досуга населения.</t>
  </si>
  <si>
    <t>Муниципальный заказчик подпрограммы</t>
  </si>
  <si>
    <t>Соисполнитель муниципальной программы</t>
  </si>
  <si>
    <t>2. Муниципальное казённое учреждение культуры «Кингисеппская центральная городская библиотека»</t>
  </si>
  <si>
    <t>3. Муниципальное бюджетное учреждение культуры «Кингисеппский культурно-досуговый комплекс»</t>
  </si>
  <si>
    <t>Задачи подпрограммы</t>
  </si>
  <si>
    <t>Сроки реализации подпрограммы</t>
  </si>
  <si>
    <t>Источники финансирования подпрограммы, в том числе по годам:</t>
  </si>
  <si>
    <t>Источник финансирования</t>
  </si>
  <si>
    <t>Расходы (тыс. рублей)</t>
  </si>
  <si>
    <t>Всего:</t>
  </si>
  <si>
    <t>в том числе:</t>
  </si>
  <si>
    <t>Средства бюджета МО «Кингисеппское городское поселение"</t>
  </si>
  <si>
    <t>Средства бюджета МО Кингисеппский муниципальный район"</t>
  </si>
  <si>
    <t>Планируемые результаты реализации подпрограммы</t>
  </si>
  <si>
    <t>Повышение духовного и культурного уровня всех слоев населения и социальной значимости крупных городских проектов в сфере культуры. Сохранение традиций проведения на высоком профессиональном уровне массовых городских  мероприятий и концертных программ, посвященных государственным и городским праздникам.</t>
  </si>
  <si>
    <t>Развитие и сохранение кадрового потенциала учреждений культуры.</t>
  </si>
  <si>
    <t>шт.</t>
  </si>
  <si>
    <t>500/2250</t>
  </si>
  <si>
    <t>2017 г.</t>
  </si>
  <si>
    <t>1.8.</t>
  </si>
  <si>
    <t>2016-2018 г.г.</t>
  </si>
  <si>
    <t>Объём финансирования мероприятия в 2015 году (тыс. руб.) *</t>
  </si>
  <si>
    <t>Повышение социальной значимости крупных городских проектов в сфере культуры. Возрождение культурных связей</t>
  </si>
  <si>
    <t>130/1000</t>
  </si>
  <si>
    <t>МКУ "Центр культуры, спорта, молодежной политики и туризма"; МБУК «ККДК»; МКУК «Кингисеппская ЦГБ»</t>
  </si>
  <si>
    <t>МКУ "Центр культуры, спорта, молодежной политики и туризма"</t>
  </si>
  <si>
    <t>МБУК «ККДК»; МКУ "Центр культуры, спорта, молодежной политики и туризма"</t>
  </si>
  <si>
    <t>1. Муниципальное казённое учреждение «Центр культуры, спорта, молодёжной политики и туризма»</t>
  </si>
  <si>
    <t>2021 год</t>
  </si>
  <si>
    <r>
      <t>Основное мероприятие 1</t>
    </r>
    <r>
      <rPr>
        <sz val="10"/>
        <rFont val="Times New Roman"/>
        <family val="1"/>
        <charset val="204"/>
      </rPr>
      <t xml:space="preserve"> Обеспечение условий реализации программы</t>
    </r>
  </si>
  <si>
    <r>
      <t>*</t>
    </r>
    <r>
      <rPr>
        <sz val="10"/>
        <rFont val="Times New Roman"/>
        <family val="1"/>
        <charset val="204"/>
      </rPr>
      <t xml:space="preserve"> - объём финансирования аналогичных   мероприятий  в году, предшествующем году начала реализации муниципальной программы,  в  том числе  в  рамках  реализации  государственных   программ Ленинградской области.</t>
    </r>
  </si>
  <si>
    <t>2022 год</t>
  </si>
  <si>
    <t>Администрация МО «Кингисеппский муниципальный район» (отраслевой комитет – Комитет по спорту, культуре, молодежной политике и туризму)</t>
  </si>
  <si>
    <t>2016-2019 г.г.</t>
  </si>
  <si>
    <t>150/1400</t>
  </si>
  <si>
    <t xml:space="preserve"> Реализация муниципальных программ в сфере культуры, спорта и молодёжной политики.</t>
  </si>
  <si>
    <t>Реализация целевых показателей  программ в сфере культуры, спорта и молодёжной политики</t>
  </si>
  <si>
    <t>Реализация целевых программ в сфере культуры, спорта и молодёжной политики</t>
  </si>
  <si>
    <r>
      <t xml:space="preserve">Основное мероприятие 6 </t>
    </r>
    <r>
      <rPr>
        <sz val="10"/>
        <rFont val="Times New Roman"/>
        <family val="1"/>
        <charset val="204"/>
      </rPr>
      <t>Участие творческих коллективов Кингисеппского района в мероприятиях различного уровня за счет иных межбюджетных трансфертов</t>
    </r>
  </si>
  <si>
    <r>
      <t>Основное мероприятие 8</t>
    </r>
    <r>
      <rPr>
        <sz val="10"/>
        <rFont val="Times New Roman"/>
        <family val="1"/>
        <charset val="204"/>
      </rPr>
      <t xml:space="preserve"> Развитие общественной инфраструктуры муниципального значения </t>
    </r>
  </si>
  <si>
    <t>Обеспечение условий реализации программ в сфере культуры, спорта и молодёжной политики.</t>
  </si>
  <si>
    <r>
      <t>Показатель 1</t>
    </r>
    <r>
      <rPr>
        <sz val="10"/>
        <rFont val="Times New Roman"/>
        <family val="1"/>
        <charset val="204"/>
      </rPr>
      <t xml:space="preserve"> Количество курируемых учреждений</t>
    </r>
  </si>
  <si>
    <r>
      <t>Показатель 1</t>
    </r>
    <r>
      <rPr>
        <sz val="10"/>
        <rFont val="Times New Roman"/>
        <family val="1"/>
        <charset val="204"/>
      </rPr>
      <t xml:space="preserve"> Количество реализуемых программ</t>
    </r>
  </si>
  <si>
    <r>
      <t>Показатель 3</t>
    </r>
    <r>
      <rPr>
        <sz val="10"/>
        <rFont val="Times New Roman"/>
        <family val="1"/>
        <charset val="204"/>
      </rPr>
      <t xml:space="preserve"> Количество спортивных  общественных организаций, получающих субсидию</t>
    </r>
  </si>
  <si>
    <r>
      <t xml:space="preserve">Показатель 2 </t>
    </r>
    <r>
      <rPr>
        <sz val="10"/>
        <rFont val="Times New Roman"/>
        <family val="1"/>
        <charset val="204"/>
      </rPr>
      <t>Количество мероприятий, проводимых МБУК «ККДК»</t>
    </r>
  </si>
  <si>
    <r>
      <t xml:space="preserve">Показатель 3 </t>
    </r>
    <r>
      <rPr>
        <sz val="10"/>
        <rFont val="Times New Roman"/>
        <family val="1"/>
        <charset val="204"/>
      </rPr>
      <t>Количество участников и зрителей мероприятий, проводимых МБУК «ККДК»</t>
    </r>
  </si>
  <si>
    <r>
      <t>Задача 1</t>
    </r>
    <r>
      <rPr>
        <sz val="10"/>
        <rFont val="Times New Roman"/>
        <family val="1"/>
        <charset val="204"/>
      </rPr>
      <t xml:space="preserve"> Обеспечение условий реализации программ в сфере культуры, спорта и молодёжной политики </t>
    </r>
  </si>
  <si>
    <r>
      <t xml:space="preserve">Основное мероприятие 2 </t>
    </r>
    <r>
      <rPr>
        <sz val="10"/>
        <rFont val="Times New Roman"/>
        <family val="1"/>
        <charset val="204"/>
      </rPr>
      <t>Мероприятия организационного характера</t>
    </r>
  </si>
  <si>
    <r>
      <t xml:space="preserve">Основное мероприятие 3 </t>
    </r>
    <r>
      <rPr>
        <sz val="10"/>
        <rFont val="Times New Roman"/>
        <family val="1"/>
        <charset val="204"/>
      </rPr>
      <t>Развитие и сохранение кадрового потенциала учреждений культуры</t>
    </r>
  </si>
  <si>
    <r>
      <t xml:space="preserve">Основное мероприятие 4 </t>
    </r>
    <r>
      <rPr>
        <sz val="10"/>
        <rFont val="Times New Roman"/>
        <family val="1"/>
        <charset val="204"/>
      </rPr>
      <t>Создание условий для организации досуга, развития местного традиционного творчества, сохранения, возрождения и развития народных художественных промыслов (поддержка отрасли культуры)</t>
    </r>
  </si>
  <si>
    <r>
      <t xml:space="preserve">Основное мероприятие 5 </t>
    </r>
    <r>
      <rPr>
        <sz val="10"/>
        <rFont val="Times New Roman"/>
        <family val="1"/>
        <charset val="204"/>
      </rPr>
      <t xml:space="preserve">Организация и проведение культурно-массовых мероприятий за счет иных межбюджетных трансфертов </t>
    </r>
  </si>
  <si>
    <r>
      <t>Основное мероприятие 7</t>
    </r>
    <r>
      <rPr>
        <sz val="10"/>
        <rFont val="Times New Roman"/>
        <family val="1"/>
        <charset val="204"/>
      </rPr>
      <t xml:space="preserve"> Обеспечение деятельности военно-патриотического клуба «Армеец»</t>
    </r>
  </si>
  <si>
    <r>
      <t>Основное мероприятие 8</t>
    </r>
    <r>
      <rPr>
        <sz val="10"/>
        <rFont val="Times New Roman"/>
        <family val="1"/>
        <charset val="204"/>
      </rPr>
      <t xml:space="preserve"> Обеспечение деятельности военно-патриотического клуба «Армеец»</t>
    </r>
  </si>
  <si>
    <r>
      <t>Задача 1</t>
    </r>
    <r>
      <rPr>
        <sz val="10"/>
        <rFont val="Times New Roman"/>
        <family val="1"/>
        <charset val="204"/>
      </rPr>
      <t xml:space="preserve">  Обеспечение условий реализации  программ в сфере культуры, спорта и молодежной политики</t>
    </r>
  </si>
  <si>
    <r>
      <t xml:space="preserve">Показатель 4  </t>
    </r>
    <r>
      <rPr>
        <sz val="10"/>
        <rFont val="Times New Roman"/>
        <family val="1"/>
        <charset val="204"/>
      </rPr>
      <t>Участие в Областных, Всероссийских фестивалях и конкурсах</t>
    </r>
  </si>
  <si>
    <r>
      <t xml:space="preserve">Показатель 5 </t>
    </r>
    <r>
      <rPr>
        <sz val="10"/>
        <rFont val="Times New Roman"/>
        <family val="1"/>
        <charset val="204"/>
      </rPr>
      <t>Количество участников областных, всероссийских фестивалей и конкурсов</t>
    </r>
  </si>
  <si>
    <r>
      <t xml:space="preserve">Показатель 6 </t>
    </r>
    <r>
      <rPr>
        <sz val="10"/>
        <rFont val="Times New Roman"/>
        <family val="1"/>
        <charset val="204"/>
      </rPr>
      <t>Количество изготовленных костюмов для самодеятельных творческих коллективов</t>
    </r>
  </si>
  <si>
    <r>
      <t xml:space="preserve">Показатель 7 </t>
    </r>
    <r>
      <rPr>
        <sz val="10"/>
        <rFont val="Times New Roman"/>
        <family val="1"/>
        <charset val="204"/>
      </rPr>
      <t>Количество мероприятий, направленных на развитие традиционной культуры ЛО</t>
    </r>
  </si>
  <si>
    <r>
      <t xml:space="preserve">Показатель 8 </t>
    </r>
    <r>
      <rPr>
        <sz val="10"/>
        <rFont val="Times New Roman"/>
        <family val="1"/>
        <charset val="204"/>
      </rPr>
      <t>Количество участников и зрителей в рамках реализации проектов, направленных на развитие традиционной культуры ЛО</t>
    </r>
  </si>
  <si>
    <r>
      <t xml:space="preserve">Показатель 9 </t>
    </r>
    <r>
      <rPr>
        <sz val="10"/>
        <rFont val="Times New Roman"/>
        <family val="1"/>
        <charset val="204"/>
      </rPr>
      <t>Соотношение средней заработной платы работников учреждений культуры МО «Кингисеппское городское поселение» к средней заработной плате по Ленинградской области</t>
    </r>
  </si>
  <si>
    <r>
      <t xml:space="preserve">Показатель 10 </t>
    </r>
    <r>
      <rPr>
        <sz val="10"/>
        <rFont val="Times New Roman"/>
        <family val="1"/>
        <charset val="204"/>
      </rPr>
      <t>Кол-во выездных и проводимых мероприятий военно-патриотическим клубом «Армеец»</t>
    </r>
  </si>
  <si>
    <r>
      <t xml:space="preserve">Показатель 11 </t>
    </r>
    <r>
      <rPr>
        <sz val="10"/>
        <rFont val="Times New Roman"/>
        <family val="1"/>
        <charset val="204"/>
      </rPr>
      <t>Кол-во участников</t>
    </r>
  </si>
  <si>
    <r>
      <t xml:space="preserve">Показатель 12 </t>
    </r>
    <r>
      <rPr>
        <sz val="10"/>
        <rFont val="Times New Roman"/>
        <family val="1"/>
        <charset val="204"/>
      </rPr>
      <t>Увеличение оснащенности учреждений основными средствами</t>
    </r>
  </si>
  <si>
    <t>2023 г.</t>
  </si>
  <si>
    <t>2023 год</t>
  </si>
  <si>
    <t>с 01.01.2016 года по 31.12.2023 года</t>
  </si>
  <si>
    <t>2016-2023 г. г.</t>
  </si>
  <si>
    <t>2016-2019 г. г.</t>
  </si>
  <si>
    <t>2018-2019 г. г.</t>
  </si>
  <si>
    <t>2016-2021 г. г.</t>
  </si>
  <si>
    <t>Поэтапное повышение средней заработной платы работников учреждений культуры до уровня средней заработной платы в Ленинградской области не ниже следующих соотношений: в 2016 году- 79,3 %; в 2017 году- 88,2%; в 2018 году- 100%; в 2019 году- 100%; в 2020 году- 100%; в 2021 году- 100%, в 2022 году- 100%, 2023 - 100%</t>
  </si>
  <si>
    <t>В 2016 г.: Количество мероприятий   – 3 ед., количество участников  – 500 чел. , зрителей -  2 250 чел.  2017 г.:   Количество участников  – 550 чел. , зрителей -  2 300 чел. Пошив костюмов: 2018 год -  23 шт.. 2019 год - 45 шт.
2020 г. - 11ед.   2021 -2023 г. - 0 ед.</t>
  </si>
  <si>
    <t>150/1300</t>
  </si>
  <si>
    <t xml:space="preserve">2017 год: Количество мероприятий - 11 ед. Количество участников - 1100 чел. Охват 2310.  2018г - Количество мероприятий – 9 ед. Количество участников – 960  чел. Охват- 1010 чел.  2019г - Количество мероприятий – 9 ед. Количество участников – 760  чел. Охват- 1360 чел.  2020г - Количество мероприятий – 8 ед. Количество участников – 625 чел. Охват- 1360 чел.  2021-2023 гг. -  Количество участников – 725  чел. Охват- 1360 чел.  </t>
  </si>
  <si>
    <t xml:space="preserve">Ежегодно 2016-2020года: Количество мероприятий – 4 ед. Количество участников – 80 чел. 2021-2023 гг.- Количество мероприятий – 1 ед. Количество участников – 50 </t>
  </si>
  <si>
    <t>8. Паспорт подпрограммы "Обеспечение условий реализации программы" изложить в новой редакции:</t>
  </si>
  <si>
    <t>9. Планируемые результаты реализации муниципальной программы (подпрограммы) "Обеспечение условий реализации программы "   изложить в новой редакции:</t>
  </si>
  <si>
    <t>10. Перечень мероприятий подпрограммы "Обеспечение условий реализации программы" изложить в новой редакции:</t>
  </si>
  <si>
    <t>Увеличение оснащенности учреждений основными средствами в 2017г. на 0,6%, в 2018 г. на 0,4%, в 2019 г.- на 0,4%, 2021 г.- на 0,1% 2022-2023 г.г. на 0,2%</t>
  </si>
  <si>
    <t>2017 г.; 2019 г.</t>
  </si>
  <si>
    <t>2018 г.; 2021 г.</t>
  </si>
  <si>
    <t>2017-2019 г. г.; 2021 г.</t>
  </si>
  <si>
    <t>к программе "Развитие культуры и молодежной политики в Кингисеппском городском поселении" (с изменениями от 23.12.2016г. № 3346, от 26.01.2018г. №113, от 01.11.2018г. №2235 от 07.03.2019г. №426, от 14.02.2020 г. №340,от 16.03.2021г. №550 )</t>
  </si>
  <si>
    <t>к подпрограмме "Обеспечение условий реализации программы" (с изменениями от 23.12.2016г. № 3346, от 26.01.2018г. №113, от 01.11.2018г. №2235 от 07.03.2019г. №426, от 14.02.2020 г. №340, от 16.03.2021г. №550)</t>
  </si>
  <si>
    <t>к подпрограмме "Обеспечение условий реализации программы" ( с изменениями от 23.12.2016г. № 3346, от 26.01.2018г. №113, от 01.11.2018г. №2235 от 07.03.2019г. №426, от 14.02.2020 г. №340, от 16.03.2021г. №550)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</si>
</sst>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_р_._-;\-* #,##0.0_р_._-;_-* &quot;-&quot;?_р_.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Alignment="1" applyProtection="1"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7" fillId="0" borderId="9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165" fontId="2" fillId="0" borderId="7" xfId="0" applyNumberFormat="1" applyFont="1" applyBorder="1" applyAlignment="1" applyProtection="1">
      <alignment horizontal="center" vertical="center" wrapText="1"/>
    </xf>
    <xf numFmtId="0" fontId="3" fillId="0" borderId="0" xfId="0" applyFont="1" applyProtection="1">
      <protection locked="0"/>
    </xf>
    <xf numFmtId="0" fontId="1" fillId="0" borderId="2" xfId="0" applyFont="1" applyBorder="1" applyAlignment="1" applyProtection="1">
      <protection locked="0"/>
    </xf>
    <xf numFmtId="0" fontId="5" fillId="0" borderId="2" xfId="0" applyFont="1" applyBorder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Protection="1">
      <protection locked="0"/>
    </xf>
    <xf numFmtId="0" fontId="2" fillId="0" borderId="7" xfId="0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left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</xf>
    <xf numFmtId="164" fontId="7" fillId="0" borderId="7" xfId="0" applyNumberFormat="1" applyFont="1" applyBorder="1" applyAlignment="1" applyProtection="1">
      <alignment horizontal="center" vertical="center" wrapText="1"/>
    </xf>
    <xf numFmtId="164" fontId="7" fillId="0" borderId="7" xfId="0" applyNumberFormat="1" applyFont="1" applyFill="1" applyBorder="1" applyAlignment="1" applyProtection="1">
      <alignment horizontal="center" vertical="center" wrapText="1"/>
    </xf>
    <xf numFmtId="165" fontId="2" fillId="0" borderId="7" xfId="0" applyNumberFormat="1" applyFont="1" applyFill="1" applyBorder="1" applyAlignment="1" applyProtection="1">
      <alignment horizontal="center" vertical="center" wrapText="1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vertical="center" wrapText="1"/>
      <protection locked="0"/>
    </xf>
    <xf numFmtId="164" fontId="7" fillId="0" borderId="16" xfId="0" applyNumberFormat="1" applyFont="1" applyBorder="1" applyAlignment="1" applyProtection="1">
      <alignment horizontal="center" vertical="center" wrapText="1"/>
    </xf>
    <xf numFmtId="164" fontId="2" fillId="0" borderId="16" xfId="0" applyNumberFormat="1" applyFont="1" applyBorder="1" applyAlignment="1" applyProtection="1">
      <alignment horizontal="center" vertical="center" wrapText="1"/>
      <protection locked="0"/>
    </xf>
    <xf numFmtId="164" fontId="2" fillId="0" borderId="16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9" xfId="0" applyNumberFormat="1" applyFont="1" applyBorder="1" applyAlignment="1" applyProtection="1">
      <alignment vertical="top" wrapText="1"/>
    </xf>
    <xf numFmtId="164" fontId="1" fillId="0" borderId="0" xfId="0" applyNumberFormat="1" applyFont="1" applyProtection="1"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1" fillId="0" borderId="0" xfId="0" applyFont="1" applyProtection="1"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vertical="top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3" fontId="2" fillId="0" borderId="7" xfId="0" applyNumberFormat="1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vertical="center" wrapText="1"/>
      <protection locked="0"/>
    </xf>
    <xf numFmtId="164" fontId="2" fillId="0" borderId="9" xfId="0" applyNumberFormat="1" applyFont="1" applyBorder="1" applyAlignment="1" applyProtection="1">
      <alignment horizontal="center" vertical="center" wrapText="1"/>
      <protection locked="0"/>
    </xf>
    <xf numFmtId="164" fontId="2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165" fontId="7" fillId="0" borderId="8" xfId="0" applyNumberFormat="1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right" vertical="center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2" fillId="0" borderId="29" xfId="0" applyFont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164" fontId="7" fillId="0" borderId="7" xfId="0" applyNumberFormat="1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right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 wrapText="1"/>
      <protection locked="0"/>
    </xf>
    <xf numFmtId="0" fontId="2" fillId="0" borderId="43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36" xfId="0" applyFont="1" applyBorder="1" applyAlignment="1" applyProtection="1">
      <alignment horizontal="left" vertical="center" wrapText="1"/>
      <protection locked="0"/>
    </xf>
    <xf numFmtId="0" fontId="2" fillId="0" borderId="25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left" vertical="center" wrapText="1"/>
      <protection locked="0"/>
    </xf>
    <xf numFmtId="164" fontId="7" fillId="0" borderId="29" xfId="0" applyNumberFormat="1" applyFont="1" applyBorder="1" applyAlignment="1" applyProtection="1">
      <alignment horizontal="center" vertical="center" wrapText="1"/>
    </xf>
    <xf numFmtId="0" fontId="2" fillId="0" borderId="29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center" wrapText="1"/>
      <protection locked="0"/>
    </xf>
    <xf numFmtId="0" fontId="2" fillId="0" borderId="34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2" fillId="0" borderId="29" xfId="0" applyFont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164" fontId="7" fillId="0" borderId="8" xfId="0" applyNumberFormat="1" applyFont="1" applyBorder="1" applyAlignment="1" applyProtection="1">
      <alignment horizontal="center" vertical="center" wrapText="1"/>
    </xf>
    <xf numFmtId="0" fontId="2" fillId="0" borderId="19" xfId="0" applyFont="1" applyBorder="1" applyAlignment="1" applyProtection="1">
      <alignment vertical="center" wrapText="1"/>
      <protection locked="0"/>
    </xf>
    <xf numFmtId="164" fontId="7" fillId="0" borderId="7" xfId="0" applyNumberFormat="1" applyFont="1" applyBorder="1" applyAlignment="1" applyProtection="1">
      <alignment horizontal="center" vertical="center" wrapText="1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39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left" vertical="center" wrapText="1"/>
      <protection locked="0"/>
    </xf>
    <xf numFmtId="0" fontId="2" fillId="0" borderId="28" xfId="0" applyFont="1" applyBorder="1" applyAlignment="1" applyProtection="1">
      <alignment horizontal="left" vertical="center" wrapText="1"/>
      <protection locked="0"/>
    </xf>
    <xf numFmtId="0" fontId="2" fillId="0" borderId="38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/>
      <protection locked="0"/>
    </xf>
    <xf numFmtId="0" fontId="2" fillId="0" borderId="19" xfId="0" applyFont="1" applyBorder="1" applyAlignment="1" applyProtection="1">
      <alignment horizontal="center" vertical="top"/>
      <protection locked="0"/>
    </xf>
    <xf numFmtId="0" fontId="7" fillId="0" borderId="9" xfId="0" applyFont="1" applyBorder="1" applyAlignment="1" applyProtection="1">
      <alignment horizontal="left" vertical="top" wrapText="1"/>
      <protection locked="0"/>
    </xf>
    <xf numFmtId="0" fontId="7" fillId="0" borderId="10" xfId="0" applyFont="1" applyBorder="1" applyAlignment="1" applyProtection="1">
      <alignment horizontal="left" vertical="top" wrapText="1"/>
      <protection locked="0"/>
    </xf>
    <xf numFmtId="0" fontId="7" fillId="0" borderId="2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165" fontId="2" fillId="0" borderId="10" xfId="0" applyNumberFormat="1" applyFont="1" applyBorder="1" applyAlignment="1" applyProtection="1">
      <alignment horizontal="center" vertical="top" wrapText="1"/>
    </xf>
    <xf numFmtId="165" fontId="2" fillId="0" borderId="22" xfId="0" applyNumberFormat="1" applyFont="1" applyBorder="1" applyAlignment="1" applyProtection="1">
      <alignment horizontal="center" vertical="top" wrapText="1"/>
    </xf>
    <xf numFmtId="0" fontId="2" fillId="0" borderId="7" xfId="0" applyFont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 applyProtection="1">
      <alignment horizontal="left" vertical="top" wrapText="1"/>
      <protection locked="0"/>
    </xf>
    <xf numFmtId="0" fontId="2" fillId="0" borderId="13" xfId="0" applyFont="1" applyBorder="1" applyAlignment="1" applyProtection="1">
      <alignment horizontal="left" vertical="top" wrapText="1"/>
      <protection locked="0"/>
    </xf>
    <xf numFmtId="0" fontId="2" fillId="0" borderId="14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49" fontId="2" fillId="0" borderId="6" xfId="0" applyNumberFormat="1" applyFont="1" applyBorder="1" applyAlignment="1" applyProtection="1">
      <alignment horizontal="center" vertical="top" wrapText="1"/>
      <protection locked="0"/>
    </xf>
    <xf numFmtId="0" fontId="7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7" fillId="0" borderId="7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2" fillId="0" borderId="40" xfId="0" applyFont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0" borderId="41" xfId="0" applyFont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42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49" fontId="2" fillId="0" borderId="15" xfId="0" applyNumberFormat="1" applyFont="1" applyBorder="1" applyAlignment="1" applyProtection="1">
      <alignment horizontal="center" vertical="top" wrapText="1"/>
      <protection locked="0"/>
    </xf>
    <xf numFmtId="0" fontId="7" fillId="0" borderId="16" xfId="0" applyFont="1" applyBorder="1" applyAlignment="1" applyProtection="1">
      <alignment horizontal="left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left" vertical="top" wrapText="1"/>
      <protection locked="0"/>
    </xf>
    <xf numFmtId="49" fontId="2" fillId="0" borderId="18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workbookViewId="0">
      <selection activeCell="N7" sqref="N7"/>
    </sheetView>
  </sheetViews>
  <sheetFormatPr defaultRowHeight="15" x14ac:dyDescent="0.25"/>
  <cols>
    <col min="1" max="1" width="4.140625" style="35" customWidth="1"/>
    <col min="2" max="2" width="16" style="35" customWidth="1"/>
    <col min="3" max="3" width="14.85546875" style="35" customWidth="1"/>
    <col min="4" max="4" width="10.140625" style="35" customWidth="1"/>
    <col min="5" max="6" width="10.28515625" style="35" customWidth="1"/>
    <col min="7" max="7" width="9.7109375" style="35" customWidth="1"/>
    <col min="8" max="8" width="10.140625" style="35" customWidth="1"/>
    <col min="9" max="10" width="9.85546875" style="35" customWidth="1"/>
    <col min="11" max="11" width="9.85546875" style="51" customWidth="1"/>
    <col min="12" max="12" width="10.5703125" style="35" bestFit="1" customWidth="1"/>
    <col min="13" max="16384" width="9.140625" style="35"/>
  </cols>
  <sheetData>
    <row r="1" spans="1:12" ht="13.5" customHeight="1" x14ac:dyDescent="0.25"/>
    <row r="2" spans="1:12" ht="17.25" customHeight="1" x14ac:dyDescent="0.25">
      <c r="B2" s="1"/>
      <c r="C2" s="1"/>
      <c r="E2" s="46"/>
      <c r="H2" s="61" t="s">
        <v>51</v>
      </c>
      <c r="I2" s="61"/>
      <c r="J2" s="61"/>
      <c r="K2" s="48"/>
    </row>
    <row r="3" spans="1:12" ht="21" customHeight="1" x14ac:dyDescent="0.25">
      <c r="B3" s="1"/>
      <c r="C3" s="1"/>
      <c r="E3" s="46"/>
      <c r="G3" s="62" t="s">
        <v>138</v>
      </c>
      <c r="H3" s="62"/>
      <c r="I3" s="62"/>
      <c r="J3" s="62"/>
      <c r="K3" s="62"/>
      <c r="L3" s="62"/>
    </row>
    <row r="4" spans="1:12" ht="33" customHeight="1" x14ac:dyDescent="0.25">
      <c r="E4" s="46"/>
      <c r="G4" s="62"/>
      <c r="H4" s="62"/>
      <c r="I4" s="62"/>
      <c r="J4" s="62"/>
      <c r="K4" s="62"/>
      <c r="L4" s="62"/>
    </row>
    <row r="5" spans="1:12" ht="15.75" x14ac:dyDescent="0.25">
      <c r="A5" s="84" t="s">
        <v>131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</row>
    <row r="6" spans="1:12" ht="26.25" customHeight="1" x14ac:dyDescent="0.25">
      <c r="B6" s="63" t="s">
        <v>52</v>
      </c>
      <c r="C6" s="63"/>
      <c r="D6" s="63"/>
      <c r="E6" s="63"/>
      <c r="F6" s="63"/>
      <c r="G6" s="63"/>
      <c r="H6" s="63"/>
      <c r="I6" s="63"/>
      <c r="J6" s="63"/>
      <c r="K6" s="63"/>
      <c r="L6" s="63"/>
    </row>
    <row r="7" spans="1:12" ht="16.5" thickBot="1" x14ac:dyDescent="0.3">
      <c r="B7" s="4"/>
      <c r="C7" s="31"/>
      <c r="D7" s="31"/>
      <c r="E7" s="31"/>
      <c r="F7" s="31"/>
      <c r="G7" s="31"/>
      <c r="H7" s="31"/>
      <c r="I7" s="31"/>
      <c r="J7" s="31"/>
      <c r="K7" s="49"/>
      <c r="L7" s="3"/>
    </row>
    <row r="8" spans="1:12" ht="40.5" customHeight="1" x14ac:dyDescent="0.25">
      <c r="B8" s="5" t="s">
        <v>53</v>
      </c>
      <c r="C8" s="71" t="s">
        <v>23</v>
      </c>
      <c r="D8" s="72"/>
      <c r="E8" s="72"/>
      <c r="F8" s="72"/>
      <c r="G8" s="72"/>
      <c r="H8" s="72"/>
      <c r="I8" s="72"/>
      <c r="J8" s="72"/>
      <c r="K8" s="72"/>
      <c r="L8" s="73"/>
    </row>
    <row r="9" spans="1:12" ht="45" customHeight="1" x14ac:dyDescent="0.25">
      <c r="B9" s="32" t="s">
        <v>54</v>
      </c>
      <c r="C9" s="81" t="s">
        <v>55</v>
      </c>
      <c r="D9" s="82"/>
      <c r="E9" s="82"/>
      <c r="F9" s="82"/>
      <c r="G9" s="82"/>
      <c r="H9" s="82"/>
      <c r="I9" s="82"/>
      <c r="J9" s="82"/>
      <c r="K9" s="82"/>
      <c r="L9" s="83"/>
    </row>
    <row r="10" spans="1:12" ht="44.25" customHeight="1" x14ac:dyDescent="0.25">
      <c r="B10" s="34" t="s">
        <v>56</v>
      </c>
      <c r="C10" s="81" t="s">
        <v>88</v>
      </c>
      <c r="D10" s="82"/>
      <c r="E10" s="82"/>
      <c r="F10" s="82"/>
      <c r="G10" s="82"/>
      <c r="H10" s="82"/>
      <c r="I10" s="82"/>
      <c r="J10" s="82"/>
      <c r="K10" s="82"/>
      <c r="L10" s="83"/>
    </row>
    <row r="11" spans="1:12" ht="18" customHeight="1" x14ac:dyDescent="0.25">
      <c r="B11" s="69" t="s">
        <v>57</v>
      </c>
      <c r="C11" s="77" t="s">
        <v>83</v>
      </c>
      <c r="D11" s="78"/>
      <c r="E11" s="78"/>
      <c r="F11" s="78"/>
      <c r="G11" s="78"/>
      <c r="H11" s="78"/>
      <c r="I11" s="78"/>
      <c r="J11" s="78"/>
      <c r="K11" s="78"/>
      <c r="L11" s="79"/>
    </row>
    <row r="12" spans="1:12" ht="17.25" customHeight="1" x14ac:dyDescent="0.25">
      <c r="B12" s="70"/>
      <c r="C12" s="77" t="s">
        <v>58</v>
      </c>
      <c r="D12" s="78"/>
      <c r="E12" s="78"/>
      <c r="F12" s="78"/>
      <c r="G12" s="78"/>
      <c r="H12" s="78"/>
      <c r="I12" s="78"/>
      <c r="J12" s="78"/>
      <c r="K12" s="78"/>
      <c r="L12" s="79"/>
    </row>
    <row r="13" spans="1:12" ht="18.75" customHeight="1" x14ac:dyDescent="0.25">
      <c r="B13" s="64"/>
      <c r="C13" s="74" t="s">
        <v>59</v>
      </c>
      <c r="D13" s="75"/>
      <c r="E13" s="75"/>
      <c r="F13" s="75"/>
      <c r="G13" s="75"/>
      <c r="H13" s="75"/>
      <c r="I13" s="75"/>
      <c r="J13" s="75"/>
      <c r="K13" s="75"/>
      <c r="L13" s="76"/>
    </row>
    <row r="14" spans="1:12" ht="27.75" customHeight="1" x14ac:dyDescent="0.25">
      <c r="B14" s="32" t="s">
        <v>60</v>
      </c>
      <c r="C14" s="81" t="s">
        <v>96</v>
      </c>
      <c r="D14" s="82"/>
      <c r="E14" s="82"/>
      <c r="F14" s="82"/>
      <c r="G14" s="82"/>
      <c r="H14" s="82"/>
      <c r="I14" s="82"/>
      <c r="J14" s="82"/>
      <c r="K14" s="82"/>
      <c r="L14" s="83"/>
    </row>
    <row r="15" spans="1:12" ht="34.5" customHeight="1" x14ac:dyDescent="0.25">
      <c r="B15" s="32" t="s">
        <v>61</v>
      </c>
      <c r="C15" s="85" t="s">
        <v>121</v>
      </c>
      <c r="D15" s="86"/>
      <c r="E15" s="86"/>
      <c r="F15" s="86"/>
      <c r="G15" s="86"/>
      <c r="H15" s="86"/>
      <c r="I15" s="86"/>
      <c r="J15" s="86"/>
      <c r="K15" s="86"/>
      <c r="L15" s="87"/>
    </row>
    <row r="16" spans="1:12" ht="18.75" customHeight="1" x14ac:dyDescent="0.25">
      <c r="B16" s="64" t="s">
        <v>62</v>
      </c>
      <c r="C16" s="66" t="s">
        <v>63</v>
      </c>
      <c r="D16" s="85" t="s">
        <v>64</v>
      </c>
      <c r="E16" s="86"/>
      <c r="F16" s="86"/>
      <c r="G16" s="86"/>
      <c r="H16" s="86"/>
      <c r="I16" s="86"/>
      <c r="J16" s="86"/>
      <c r="K16" s="86"/>
      <c r="L16" s="87"/>
    </row>
    <row r="17" spans="2:12" ht="18" customHeight="1" x14ac:dyDescent="0.25">
      <c r="B17" s="65"/>
      <c r="C17" s="67"/>
      <c r="D17" s="33" t="s">
        <v>7</v>
      </c>
      <c r="E17" s="33" t="s">
        <v>8</v>
      </c>
      <c r="F17" s="33" t="s">
        <v>9</v>
      </c>
      <c r="G17" s="33" t="s">
        <v>10</v>
      </c>
      <c r="H17" s="33" t="s">
        <v>11</v>
      </c>
      <c r="I17" s="33" t="s">
        <v>84</v>
      </c>
      <c r="J17" s="33" t="s">
        <v>87</v>
      </c>
      <c r="K17" s="52" t="s">
        <v>120</v>
      </c>
      <c r="L17" s="38" t="s">
        <v>13</v>
      </c>
    </row>
    <row r="18" spans="2:12" x14ac:dyDescent="0.25">
      <c r="B18" s="65"/>
      <c r="C18" s="6" t="s">
        <v>65</v>
      </c>
      <c r="D18" s="68">
        <f>SUM(D20:D24)</f>
        <v>30733.7</v>
      </c>
      <c r="E18" s="68">
        <f t="shared" ref="E18:G18" si="0">SUM(E20:E24)</f>
        <v>38002.6</v>
      </c>
      <c r="F18" s="90">
        <f t="shared" si="0"/>
        <v>40389.599999999999</v>
      </c>
      <c r="G18" s="90">
        <f t="shared" si="0"/>
        <v>52819.9</v>
      </c>
      <c r="H18" s="90">
        <f>SUM(H20:H24)</f>
        <v>48166.2</v>
      </c>
      <c r="I18" s="80">
        <f>SUM(I20:I24)</f>
        <v>53863.700000000004</v>
      </c>
      <c r="J18" s="80">
        <f>SUM(J20:J24)</f>
        <v>33238</v>
      </c>
      <c r="K18" s="80">
        <f>SUM(K20:K24)</f>
        <v>33221.5</v>
      </c>
      <c r="L18" s="88">
        <f>SUM(L20:L24)</f>
        <v>330435.20000000007</v>
      </c>
    </row>
    <row r="19" spans="2:12" x14ac:dyDescent="0.25">
      <c r="B19" s="65"/>
      <c r="C19" s="7" t="s">
        <v>66</v>
      </c>
      <c r="D19" s="68"/>
      <c r="E19" s="68"/>
      <c r="F19" s="90"/>
      <c r="G19" s="90"/>
      <c r="H19" s="90"/>
      <c r="I19" s="80"/>
      <c r="J19" s="80"/>
      <c r="K19" s="80"/>
      <c r="L19" s="88"/>
    </row>
    <row r="20" spans="2:12" ht="71.25" customHeight="1" x14ac:dyDescent="0.25">
      <c r="B20" s="65"/>
      <c r="C20" s="8" t="s">
        <v>67</v>
      </c>
      <c r="D20" s="9">
        <f>'Прил2 обеспеч условий'!H18</f>
        <v>27856.5</v>
      </c>
      <c r="E20" s="9">
        <f>'Прил2 обеспеч условий'!I18</f>
        <v>29167.9</v>
      </c>
      <c r="F20" s="9">
        <f>'Прил2 обеспеч условий'!J18</f>
        <v>31813.899999999998</v>
      </c>
      <c r="G20" s="9">
        <f>'Прил2 обеспеч условий'!K18</f>
        <v>41496.300000000003</v>
      </c>
      <c r="H20" s="9">
        <f>'Прил2 обеспеч условий'!L18</f>
        <v>38518.800000000003</v>
      </c>
      <c r="I20" s="9">
        <f>'Прил2 обеспеч условий'!M18</f>
        <v>43901.9</v>
      </c>
      <c r="J20" s="9">
        <f>'Прил2 обеспеч условий'!N18</f>
        <v>33012.300000000003</v>
      </c>
      <c r="K20" s="9">
        <f>'Прил2 обеспеч условий'!O18</f>
        <v>33012.300000000003</v>
      </c>
      <c r="L20" s="47">
        <f>SUM(D20:K20)</f>
        <v>278779.90000000002</v>
      </c>
    </row>
    <row r="21" spans="2:12" ht="66.75" customHeight="1" x14ac:dyDescent="0.25">
      <c r="B21" s="65"/>
      <c r="C21" s="8" t="s">
        <v>68</v>
      </c>
      <c r="D21" s="9">
        <f>'Прил2 обеспеч условий'!H19</f>
        <v>163</v>
      </c>
      <c r="E21" s="9">
        <f>'Прил2 обеспеч условий'!I19</f>
        <v>2114</v>
      </c>
      <c r="F21" s="9">
        <f>'Прил2 обеспеч условий'!J19</f>
        <v>257.60000000000002</v>
      </c>
      <c r="G21" s="9">
        <f>'Прил2 обеспеч условий'!K19</f>
        <v>1236.4000000000001</v>
      </c>
      <c r="H21" s="9">
        <f>'Прил2 обеспеч условий'!L19</f>
        <v>314.10000000000002</v>
      </c>
      <c r="I21" s="9">
        <f>'Прил2 обеспеч условий'!M19</f>
        <v>236.4</v>
      </c>
      <c r="J21" s="9">
        <f>'Прил2 обеспеч условий'!N19</f>
        <v>225.7</v>
      </c>
      <c r="K21" s="9">
        <f>'Прил2 обеспеч условий'!O19</f>
        <v>209.2</v>
      </c>
      <c r="L21" s="47">
        <f>SUM(D21:K21)</f>
        <v>4756.3999999999996</v>
      </c>
    </row>
    <row r="22" spans="2:12" ht="44.25" customHeight="1" x14ac:dyDescent="0.25">
      <c r="B22" s="65"/>
      <c r="C22" s="8" t="s">
        <v>17</v>
      </c>
      <c r="D22" s="9">
        <f>'Прил2 обеспеч условий'!H20</f>
        <v>0</v>
      </c>
      <c r="E22" s="9">
        <f>'Прил2 обеспеч условий'!I20</f>
        <v>0</v>
      </c>
      <c r="F22" s="9">
        <f>'Прил2 обеспеч условий'!J20</f>
        <v>0</v>
      </c>
      <c r="G22" s="9">
        <f>'Прил2 обеспеч условий'!K20</f>
        <v>0</v>
      </c>
      <c r="H22" s="9">
        <f>'Прил2 обеспеч условий'!L20</f>
        <v>0</v>
      </c>
      <c r="I22" s="9">
        <f>'Прил2 обеспеч условий'!M20</f>
        <v>0</v>
      </c>
      <c r="J22" s="9">
        <f>'Прил2 обеспеч условий'!N20</f>
        <v>0</v>
      </c>
      <c r="K22" s="9">
        <f>'Прил2 обеспеч условий'!O20</f>
        <v>0</v>
      </c>
      <c r="L22" s="47">
        <f>SUM(D22:K22)</f>
        <v>0</v>
      </c>
    </row>
    <row r="23" spans="2:12" ht="56.25" customHeight="1" x14ac:dyDescent="0.25">
      <c r="B23" s="65"/>
      <c r="C23" s="8" t="s">
        <v>18</v>
      </c>
      <c r="D23" s="9">
        <f>'Прил2 обеспеч условий'!H21</f>
        <v>2214.1999999999998</v>
      </c>
      <c r="E23" s="9">
        <f>'Прил2 обеспеч условий'!I21</f>
        <v>6220.7</v>
      </c>
      <c r="F23" s="9">
        <f>'Прил2 обеспеч условий'!J21</f>
        <v>7818.0999999999995</v>
      </c>
      <c r="G23" s="9">
        <f>'Прил2 обеспеч условий'!K21</f>
        <v>9587.1999999999989</v>
      </c>
      <c r="H23" s="9">
        <f>'Прил2 обеспеч условий'!L21</f>
        <v>9333.2999999999993</v>
      </c>
      <c r="I23" s="9">
        <f>'Прил2 обеспеч условий'!M21</f>
        <v>9725.4</v>
      </c>
      <c r="J23" s="9">
        <f>'Прил2 обеспеч условий'!N21</f>
        <v>0</v>
      </c>
      <c r="K23" s="9">
        <f>'Прил2 обеспеч условий'!O21</f>
        <v>0</v>
      </c>
      <c r="L23" s="47">
        <f>SUM(D23:K23)</f>
        <v>44898.9</v>
      </c>
    </row>
    <row r="24" spans="2:12" ht="25.5" customHeight="1" x14ac:dyDescent="0.25">
      <c r="B24" s="65"/>
      <c r="C24" s="8" t="s">
        <v>27</v>
      </c>
      <c r="D24" s="9">
        <f>'Прил2 обеспеч условий'!H22</f>
        <v>500</v>
      </c>
      <c r="E24" s="9">
        <f>'Прил2 обеспеч условий'!I22</f>
        <v>500</v>
      </c>
      <c r="F24" s="9">
        <f>'Прил2 обеспеч условий'!J22</f>
        <v>500</v>
      </c>
      <c r="G24" s="9">
        <f>'Прил2 обеспеч условий'!K22</f>
        <v>500</v>
      </c>
      <c r="H24" s="9">
        <f>'Прил2 обеспеч условий'!L22</f>
        <v>0</v>
      </c>
      <c r="I24" s="9">
        <f>'Прил2 обеспеч условий'!M22</f>
        <v>0</v>
      </c>
      <c r="J24" s="9">
        <f>'Прил2 обеспеч условий'!N22</f>
        <v>0</v>
      </c>
      <c r="K24" s="9">
        <f>'Прил2 обеспеч условий'!O22</f>
        <v>0</v>
      </c>
      <c r="L24" s="47">
        <f>SUM(D24:K24)</f>
        <v>2000</v>
      </c>
    </row>
    <row r="25" spans="2:12" ht="21.75" customHeight="1" x14ac:dyDescent="0.25">
      <c r="B25" s="70" t="s">
        <v>69</v>
      </c>
      <c r="C25" s="94" t="s">
        <v>91</v>
      </c>
      <c r="D25" s="95"/>
      <c r="E25" s="95"/>
      <c r="F25" s="95"/>
      <c r="G25" s="95"/>
      <c r="H25" s="95"/>
      <c r="I25" s="95"/>
      <c r="J25" s="95"/>
      <c r="K25" s="95"/>
      <c r="L25" s="96"/>
    </row>
    <row r="26" spans="2:12" ht="42" customHeight="1" x14ac:dyDescent="0.25">
      <c r="B26" s="70"/>
      <c r="C26" s="77" t="s">
        <v>70</v>
      </c>
      <c r="D26" s="78"/>
      <c r="E26" s="78"/>
      <c r="F26" s="78"/>
      <c r="G26" s="78"/>
      <c r="H26" s="78"/>
      <c r="I26" s="78"/>
      <c r="J26" s="78"/>
      <c r="K26" s="78"/>
      <c r="L26" s="79"/>
    </row>
    <row r="27" spans="2:12" ht="22.5" customHeight="1" thickBot="1" x14ac:dyDescent="0.3">
      <c r="B27" s="89"/>
      <c r="C27" s="91" t="s">
        <v>71</v>
      </c>
      <c r="D27" s="92"/>
      <c r="E27" s="92"/>
      <c r="F27" s="92"/>
      <c r="G27" s="92"/>
      <c r="H27" s="92"/>
      <c r="I27" s="92"/>
      <c r="J27" s="92"/>
      <c r="K27" s="92"/>
      <c r="L27" s="93"/>
    </row>
  </sheetData>
  <sheetProtection password="C665" sheet="1" objects="1" scenarios="1"/>
  <mergeCells count="29">
    <mergeCell ref="C14:L14"/>
    <mergeCell ref="C15:L15"/>
    <mergeCell ref="D16:L16"/>
    <mergeCell ref="L18:L19"/>
    <mergeCell ref="B25:B27"/>
    <mergeCell ref="E18:E19"/>
    <mergeCell ref="F18:F19"/>
    <mergeCell ref="G18:G19"/>
    <mergeCell ref="H18:H19"/>
    <mergeCell ref="C27:L27"/>
    <mergeCell ref="C26:L26"/>
    <mergeCell ref="C25:L25"/>
    <mergeCell ref="K18:K19"/>
    <mergeCell ref="H2:J2"/>
    <mergeCell ref="G3:L4"/>
    <mergeCell ref="B6:L6"/>
    <mergeCell ref="B16:B24"/>
    <mergeCell ref="C16:C17"/>
    <mergeCell ref="D18:D19"/>
    <mergeCell ref="B11:B13"/>
    <mergeCell ref="C8:L8"/>
    <mergeCell ref="C13:L13"/>
    <mergeCell ref="C12:L12"/>
    <mergeCell ref="C11:L11"/>
    <mergeCell ref="I18:I19"/>
    <mergeCell ref="C10:L10"/>
    <mergeCell ref="J18:J19"/>
    <mergeCell ref="C9:L9"/>
    <mergeCell ref="A5:L5"/>
  </mergeCells>
  <printOptions horizontalCentered="1"/>
  <pageMargins left="0" right="0" top="0" bottom="0" header="0" footer="0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6"/>
  <sheetViews>
    <sheetView workbookViewId="0">
      <selection activeCell="J2" sqref="J2:P3"/>
    </sheetView>
  </sheetViews>
  <sheetFormatPr defaultRowHeight="15" x14ac:dyDescent="0.25"/>
  <cols>
    <col min="1" max="1" width="2.140625" style="35" customWidth="1"/>
    <col min="2" max="2" width="5.5703125" style="35" customWidth="1"/>
    <col min="3" max="3" width="14.85546875" style="35" customWidth="1"/>
    <col min="4" max="4" width="12.5703125" style="35" customWidth="1"/>
    <col min="5" max="5" width="9.85546875" style="35" customWidth="1"/>
    <col min="6" max="6" width="28.28515625" style="35" customWidth="1"/>
    <col min="7" max="7" width="11" style="35" customWidth="1"/>
    <col min="8" max="8" width="14.28515625" style="35" customWidth="1"/>
    <col min="9" max="14" width="9.140625" style="35"/>
    <col min="15" max="15" width="9.140625" style="51"/>
    <col min="16" max="16384" width="9.140625" style="35"/>
  </cols>
  <sheetData>
    <row r="1" spans="2:16" x14ac:dyDescent="0.25">
      <c r="J1" s="10"/>
      <c r="K1" s="97" t="s">
        <v>50</v>
      </c>
      <c r="L1" s="97"/>
      <c r="M1" s="97"/>
      <c r="N1" s="97"/>
      <c r="O1" s="56"/>
    </row>
    <row r="2" spans="2:16" ht="20.25" customHeight="1" x14ac:dyDescent="0.25">
      <c r="B2" s="1"/>
      <c r="C2" s="1"/>
      <c r="D2" s="1"/>
      <c r="E2" s="1"/>
      <c r="F2" s="1"/>
      <c r="G2" s="1"/>
      <c r="H2" s="1"/>
      <c r="I2" s="1"/>
      <c r="J2" s="62" t="s">
        <v>139</v>
      </c>
      <c r="K2" s="62"/>
      <c r="L2" s="62"/>
      <c r="M2" s="62"/>
      <c r="N2" s="62"/>
      <c r="O2" s="62"/>
      <c r="P2" s="62"/>
    </row>
    <row r="3" spans="2:16" ht="21" customHeight="1" x14ac:dyDescent="0.25">
      <c r="B3" s="1"/>
      <c r="C3" s="1"/>
      <c r="D3" s="1"/>
      <c r="E3" s="1"/>
      <c r="F3" s="1"/>
      <c r="G3" s="1"/>
      <c r="H3" s="1"/>
      <c r="I3" s="1"/>
      <c r="J3" s="62"/>
      <c r="K3" s="62"/>
      <c r="L3" s="62"/>
      <c r="M3" s="62"/>
      <c r="N3" s="62"/>
      <c r="O3" s="62"/>
      <c r="P3" s="62"/>
    </row>
    <row r="4" spans="2:16" ht="16.5" customHeight="1" x14ac:dyDescent="0.25">
      <c r="B4" s="84" t="s">
        <v>132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</row>
    <row r="5" spans="2:16" ht="13.5" customHeight="1" x14ac:dyDescent="0.25">
      <c r="B5" s="1"/>
      <c r="C5" s="1"/>
      <c r="D5" s="1"/>
      <c r="E5" s="1"/>
      <c r="F5" s="1"/>
      <c r="G5" s="1"/>
      <c r="H5" s="1"/>
      <c r="I5" s="1"/>
      <c r="J5" s="1"/>
      <c r="K5" s="2"/>
      <c r="L5" s="2"/>
      <c r="M5" s="2"/>
      <c r="N5" s="2"/>
      <c r="O5" s="2"/>
      <c r="P5" s="2"/>
    </row>
    <row r="6" spans="2:16" ht="15.75" customHeight="1" x14ac:dyDescent="0.25">
      <c r="B6" s="110" t="s">
        <v>36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</row>
    <row r="7" spans="2:16" ht="15.75" x14ac:dyDescent="0.25">
      <c r="B7" s="111" t="s">
        <v>37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</row>
    <row r="8" spans="2:16" x14ac:dyDescent="0.25">
      <c r="B8" s="98" t="s">
        <v>38</v>
      </c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</row>
    <row r="9" spans="2:16" ht="15.75" thickBot="1" x14ac:dyDescent="0.3">
      <c r="C9" s="11"/>
      <c r="D9" s="11"/>
      <c r="E9" s="11"/>
      <c r="F9" s="11"/>
      <c r="H9" s="11"/>
      <c r="I9" s="12"/>
      <c r="J9" s="12"/>
      <c r="K9" s="11"/>
      <c r="L9" s="11"/>
      <c r="M9" s="11"/>
      <c r="N9" s="11"/>
      <c r="O9" s="11"/>
      <c r="P9" s="11"/>
    </row>
    <row r="10" spans="2:16" ht="60.75" customHeight="1" x14ac:dyDescent="0.25">
      <c r="B10" s="105" t="s">
        <v>25</v>
      </c>
      <c r="C10" s="107" t="s">
        <v>39</v>
      </c>
      <c r="D10" s="107" t="s">
        <v>40</v>
      </c>
      <c r="E10" s="107"/>
      <c r="F10" s="107" t="s">
        <v>41</v>
      </c>
      <c r="G10" s="107" t="s">
        <v>42</v>
      </c>
      <c r="H10" s="107" t="s">
        <v>43</v>
      </c>
      <c r="I10" s="107" t="s">
        <v>44</v>
      </c>
      <c r="J10" s="107"/>
      <c r="K10" s="107"/>
      <c r="L10" s="107"/>
      <c r="M10" s="108"/>
      <c r="N10" s="108"/>
      <c r="O10" s="108"/>
      <c r="P10" s="109"/>
    </row>
    <row r="11" spans="2:16" ht="51" customHeight="1" x14ac:dyDescent="0.25">
      <c r="B11" s="106"/>
      <c r="C11" s="67"/>
      <c r="D11" s="33" t="s">
        <v>45</v>
      </c>
      <c r="E11" s="33" t="s">
        <v>46</v>
      </c>
      <c r="F11" s="67"/>
      <c r="G11" s="67"/>
      <c r="H11" s="67"/>
      <c r="I11" s="33" t="s">
        <v>7</v>
      </c>
      <c r="J11" s="33" t="s">
        <v>8</v>
      </c>
      <c r="K11" s="33" t="s">
        <v>9</v>
      </c>
      <c r="L11" s="33" t="s">
        <v>10</v>
      </c>
      <c r="M11" s="33" t="s">
        <v>11</v>
      </c>
      <c r="N11" s="33" t="s">
        <v>84</v>
      </c>
      <c r="O11" s="53" t="s">
        <v>87</v>
      </c>
      <c r="P11" s="57" t="s">
        <v>120</v>
      </c>
    </row>
    <row r="12" spans="2:16" x14ac:dyDescent="0.25">
      <c r="B12" s="36">
        <v>1</v>
      </c>
      <c r="C12" s="33">
        <v>2</v>
      </c>
      <c r="D12" s="33">
        <v>3</v>
      </c>
      <c r="E12" s="33">
        <v>4</v>
      </c>
      <c r="F12" s="13">
        <v>5</v>
      </c>
      <c r="G12" s="13">
        <v>6</v>
      </c>
      <c r="H12" s="13">
        <v>7</v>
      </c>
      <c r="I12" s="13">
        <v>8</v>
      </c>
      <c r="J12" s="13">
        <v>9</v>
      </c>
      <c r="K12" s="13">
        <v>10</v>
      </c>
      <c r="L12" s="13">
        <v>11</v>
      </c>
      <c r="M12" s="13">
        <v>12</v>
      </c>
      <c r="N12" s="13">
        <v>13</v>
      </c>
      <c r="O12" s="58">
        <v>14</v>
      </c>
      <c r="P12" s="57">
        <v>15</v>
      </c>
    </row>
    <row r="13" spans="2:16" ht="35.25" hidden="1" customHeight="1" x14ac:dyDescent="0.25">
      <c r="B13" s="99" t="s">
        <v>12</v>
      </c>
      <c r="C13" s="102" t="s">
        <v>109</v>
      </c>
      <c r="D13" s="28">
        <f>'Прил2 обеспеч условий'!G18</f>
        <v>278779.90000000002</v>
      </c>
      <c r="E13" s="28">
        <f>'Прил2 обеспеч условий'!G19+'Прил2 обеспеч условий'!G20+'Прил2 обеспеч условий'!G21+'Прил2 обеспеч условий'!G22</f>
        <v>51655.3</v>
      </c>
      <c r="F13" s="14" t="s">
        <v>97</v>
      </c>
      <c r="G13" s="33" t="s">
        <v>48</v>
      </c>
      <c r="H13" s="33">
        <v>3</v>
      </c>
      <c r="I13" s="33">
        <v>3</v>
      </c>
      <c r="J13" s="33">
        <v>3</v>
      </c>
      <c r="K13" s="33">
        <v>3</v>
      </c>
      <c r="L13" s="33">
        <v>3</v>
      </c>
      <c r="M13" s="33">
        <v>3</v>
      </c>
      <c r="N13" s="33">
        <v>3</v>
      </c>
      <c r="O13" s="54">
        <v>3</v>
      </c>
      <c r="P13" s="30">
        <v>3</v>
      </c>
    </row>
    <row r="14" spans="2:16" ht="31.5" customHeight="1" x14ac:dyDescent="0.25">
      <c r="B14" s="100"/>
      <c r="C14" s="103"/>
      <c r="D14" s="112">
        <f>'Прил2 обеспеч условий'!G18</f>
        <v>278779.90000000002</v>
      </c>
      <c r="E14" s="112">
        <f>'Прил2 обеспеч условий'!G19+'Прил2 обеспеч условий'!G20+'Прил2 обеспеч условий'!G21+'Прил2 обеспеч условий'!G22</f>
        <v>51655.3</v>
      </c>
      <c r="F14" s="14" t="s">
        <v>98</v>
      </c>
      <c r="G14" s="33" t="s">
        <v>48</v>
      </c>
      <c r="H14" s="33">
        <v>2</v>
      </c>
      <c r="I14" s="33">
        <v>2</v>
      </c>
      <c r="J14" s="33">
        <v>2</v>
      </c>
      <c r="K14" s="33">
        <v>2</v>
      </c>
      <c r="L14" s="33">
        <v>2</v>
      </c>
      <c r="M14" s="33">
        <v>2</v>
      </c>
      <c r="N14" s="33">
        <v>2</v>
      </c>
      <c r="O14" s="53">
        <v>2</v>
      </c>
      <c r="P14" s="57">
        <v>2</v>
      </c>
    </row>
    <row r="15" spans="2:16" ht="57" hidden="1" customHeight="1" x14ac:dyDescent="0.25">
      <c r="B15" s="100"/>
      <c r="C15" s="103"/>
      <c r="D15" s="112"/>
      <c r="E15" s="112"/>
      <c r="F15" s="14" t="s">
        <v>99</v>
      </c>
      <c r="G15" s="33" t="s">
        <v>48</v>
      </c>
      <c r="H15" s="33">
        <v>8</v>
      </c>
      <c r="I15" s="33">
        <v>8</v>
      </c>
      <c r="J15" s="33">
        <v>12</v>
      </c>
      <c r="K15" s="33">
        <v>13</v>
      </c>
      <c r="L15" s="33">
        <v>15</v>
      </c>
      <c r="M15" s="33">
        <v>15</v>
      </c>
      <c r="N15" s="33">
        <v>15</v>
      </c>
      <c r="O15" s="53">
        <v>15</v>
      </c>
      <c r="P15" s="57"/>
    </row>
    <row r="16" spans="2:16" ht="44.25" customHeight="1" x14ac:dyDescent="0.25">
      <c r="B16" s="100"/>
      <c r="C16" s="103"/>
      <c r="D16" s="112"/>
      <c r="E16" s="112"/>
      <c r="F16" s="14" t="s">
        <v>100</v>
      </c>
      <c r="G16" s="33" t="s">
        <v>48</v>
      </c>
      <c r="H16" s="33">
        <v>24</v>
      </c>
      <c r="I16" s="33">
        <v>26</v>
      </c>
      <c r="J16" s="33">
        <v>32</v>
      </c>
      <c r="K16" s="33">
        <v>32</v>
      </c>
      <c r="L16" s="33">
        <v>32</v>
      </c>
      <c r="M16" s="33">
        <v>32</v>
      </c>
      <c r="N16" s="33">
        <v>15</v>
      </c>
      <c r="O16" s="53">
        <v>15</v>
      </c>
      <c r="P16" s="57">
        <v>15</v>
      </c>
    </row>
    <row r="17" spans="2:16" ht="56.25" customHeight="1" x14ac:dyDescent="0.25">
      <c r="B17" s="100"/>
      <c r="C17" s="103"/>
      <c r="D17" s="112"/>
      <c r="E17" s="112"/>
      <c r="F17" s="14" t="s">
        <v>101</v>
      </c>
      <c r="G17" s="33" t="s">
        <v>49</v>
      </c>
      <c r="H17" s="33">
        <v>29180</v>
      </c>
      <c r="I17" s="33">
        <v>29385</v>
      </c>
      <c r="J17" s="33">
        <v>30091</v>
      </c>
      <c r="K17" s="33">
        <v>30141</v>
      </c>
      <c r="L17" s="33">
        <v>30191</v>
      </c>
      <c r="M17" s="33">
        <f>5101+26700</f>
        <v>31801</v>
      </c>
      <c r="N17" s="33">
        <v>21650</v>
      </c>
      <c r="O17" s="53">
        <v>21650</v>
      </c>
      <c r="P17" s="57">
        <v>21650</v>
      </c>
    </row>
    <row r="18" spans="2:16" ht="51.75" customHeight="1" x14ac:dyDescent="0.25">
      <c r="B18" s="100"/>
      <c r="C18" s="103"/>
      <c r="D18" s="112"/>
      <c r="E18" s="112"/>
      <c r="F18" s="39" t="s">
        <v>110</v>
      </c>
      <c r="G18" s="33" t="s">
        <v>48</v>
      </c>
      <c r="H18" s="33">
        <v>0</v>
      </c>
      <c r="I18" s="33">
        <v>3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53">
        <v>0</v>
      </c>
      <c r="P18" s="57">
        <v>0</v>
      </c>
    </row>
    <row r="19" spans="2:16" ht="55.5" customHeight="1" x14ac:dyDescent="0.25">
      <c r="B19" s="100"/>
      <c r="C19" s="103"/>
      <c r="D19" s="112"/>
      <c r="E19" s="112"/>
      <c r="F19" s="39" t="s">
        <v>111</v>
      </c>
      <c r="G19" s="33" t="s">
        <v>49</v>
      </c>
      <c r="H19" s="33">
        <v>0</v>
      </c>
      <c r="I19" s="33">
        <v>88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53">
        <v>0</v>
      </c>
      <c r="P19" s="57">
        <v>0</v>
      </c>
    </row>
    <row r="20" spans="2:16" ht="62.25" customHeight="1" x14ac:dyDescent="0.25">
      <c r="B20" s="100"/>
      <c r="C20" s="103"/>
      <c r="D20" s="112"/>
      <c r="E20" s="112"/>
      <c r="F20" s="39" t="s">
        <v>112</v>
      </c>
      <c r="G20" s="40" t="s">
        <v>72</v>
      </c>
      <c r="H20" s="33">
        <v>0</v>
      </c>
      <c r="I20" s="33">
        <v>23</v>
      </c>
      <c r="J20" s="33">
        <v>24</v>
      </c>
      <c r="K20" s="33">
        <v>20</v>
      </c>
      <c r="L20" s="33">
        <v>58</v>
      </c>
      <c r="M20" s="33">
        <v>11</v>
      </c>
      <c r="N20" s="33">
        <v>0</v>
      </c>
      <c r="O20" s="53">
        <v>0</v>
      </c>
      <c r="P20" s="57">
        <v>0</v>
      </c>
    </row>
    <row r="21" spans="2:16" ht="57" customHeight="1" x14ac:dyDescent="0.25">
      <c r="B21" s="100"/>
      <c r="C21" s="103"/>
      <c r="D21" s="112"/>
      <c r="E21" s="112"/>
      <c r="F21" s="39" t="s">
        <v>113</v>
      </c>
      <c r="G21" s="33" t="s">
        <v>48</v>
      </c>
      <c r="H21" s="33">
        <v>1</v>
      </c>
      <c r="I21" s="33">
        <v>3</v>
      </c>
      <c r="J21" s="33">
        <v>3</v>
      </c>
      <c r="K21" s="33">
        <v>1</v>
      </c>
      <c r="L21" s="33">
        <v>1</v>
      </c>
      <c r="M21" s="33">
        <v>1</v>
      </c>
      <c r="N21" s="33">
        <v>0</v>
      </c>
      <c r="O21" s="53">
        <v>1</v>
      </c>
      <c r="P21" s="57">
        <v>0</v>
      </c>
    </row>
    <row r="22" spans="2:16" ht="68.25" customHeight="1" x14ac:dyDescent="0.25">
      <c r="B22" s="100"/>
      <c r="C22" s="103"/>
      <c r="D22" s="112"/>
      <c r="E22" s="112"/>
      <c r="F22" s="39" t="s">
        <v>114</v>
      </c>
      <c r="G22" s="33" t="s">
        <v>49</v>
      </c>
      <c r="H22" s="33">
        <v>0</v>
      </c>
      <c r="I22" s="41">
        <v>0.22222222222222221</v>
      </c>
      <c r="J22" s="33" t="s">
        <v>73</v>
      </c>
      <c r="K22" s="33" t="s">
        <v>79</v>
      </c>
      <c r="L22" s="33" t="s">
        <v>79</v>
      </c>
      <c r="M22" s="33" t="s">
        <v>128</v>
      </c>
      <c r="N22" s="33">
        <v>0</v>
      </c>
      <c r="O22" s="52" t="s">
        <v>90</v>
      </c>
      <c r="P22" s="57">
        <v>0</v>
      </c>
    </row>
    <row r="23" spans="2:16" ht="85.5" customHeight="1" x14ac:dyDescent="0.25">
      <c r="B23" s="100"/>
      <c r="C23" s="103"/>
      <c r="D23" s="112"/>
      <c r="E23" s="112"/>
      <c r="F23" s="14" t="s">
        <v>115</v>
      </c>
      <c r="G23" s="33" t="s">
        <v>47</v>
      </c>
      <c r="H23" s="33">
        <v>73.7</v>
      </c>
      <c r="I23" s="33">
        <v>79.3</v>
      </c>
      <c r="J23" s="33">
        <v>86.1</v>
      </c>
      <c r="K23" s="33">
        <v>100</v>
      </c>
      <c r="L23" s="33">
        <v>100</v>
      </c>
      <c r="M23" s="33">
        <v>100</v>
      </c>
      <c r="N23" s="33">
        <v>100</v>
      </c>
      <c r="O23" s="53">
        <v>100</v>
      </c>
      <c r="P23" s="57">
        <v>100</v>
      </c>
    </row>
    <row r="24" spans="2:16" ht="51" customHeight="1" x14ac:dyDescent="0.25">
      <c r="B24" s="100"/>
      <c r="C24" s="103"/>
      <c r="D24" s="112"/>
      <c r="E24" s="112"/>
      <c r="F24" s="14" t="s">
        <v>116</v>
      </c>
      <c r="G24" s="33" t="s">
        <v>48</v>
      </c>
      <c r="H24" s="33">
        <v>0</v>
      </c>
      <c r="I24" s="33">
        <v>7</v>
      </c>
      <c r="J24" s="33">
        <v>7</v>
      </c>
      <c r="K24" s="33">
        <v>9</v>
      </c>
      <c r="L24" s="33">
        <v>7</v>
      </c>
      <c r="M24" s="33" t="s">
        <v>16</v>
      </c>
      <c r="N24" s="33" t="s">
        <v>16</v>
      </c>
      <c r="O24" s="53" t="s">
        <v>16</v>
      </c>
      <c r="P24" s="57" t="s">
        <v>16</v>
      </c>
    </row>
    <row r="25" spans="2:16" ht="33" customHeight="1" x14ac:dyDescent="0.25">
      <c r="B25" s="100"/>
      <c r="C25" s="103"/>
      <c r="D25" s="112"/>
      <c r="E25" s="112"/>
      <c r="F25" s="6" t="s">
        <v>117</v>
      </c>
      <c r="G25" s="13" t="s">
        <v>49</v>
      </c>
      <c r="H25" s="13">
        <v>0</v>
      </c>
      <c r="I25" s="13">
        <v>250</v>
      </c>
      <c r="J25" s="13">
        <v>225</v>
      </c>
      <c r="K25" s="13">
        <v>234</v>
      </c>
      <c r="L25" s="13">
        <v>205</v>
      </c>
      <c r="M25" s="50" t="s">
        <v>16</v>
      </c>
      <c r="N25" s="50" t="s">
        <v>16</v>
      </c>
      <c r="O25" s="53" t="s">
        <v>16</v>
      </c>
      <c r="P25" s="57" t="s">
        <v>16</v>
      </c>
    </row>
    <row r="26" spans="2:16" ht="43.5" customHeight="1" thickBot="1" x14ac:dyDescent="0.3">
      <c r="B26" s="101"/>
      <c r="C26" s="104"/>
      <c r="D26" s="113"/>
      <c r="E26" s="113"/>
      <c r="F26" s="37" t="s">
        <v>118</v>
      </c>
      <c r="G26" s="15" t="s">
        <v>47</v>
      </c>
      <c r="H26" s="15">
        <v>0</v>
      </c>
      <c r="I26" s="15" t="s">
        <v>16</v>
      </c>
      <c r="J26" s="15">
        <v>0.6</v>
      </c>
      <c r="K26" s="15">
        <v>0.4</v>
      </c>
      <c r="L26" s="15">
        <v>0.4</v>
      </c>
      <c r="M26" s="15">
        <v>0.3</v>
      </c>
      <c r="N26" s="15">
        <v>0.3</v>
      </c>
      <c r="O26" s="59">
        <v>0.4</v>
      </c>
      <c r="P26" s="60">
        <v>0.4</v>
      </c>
    </row>
  </sheetData>
  <sheetProtection password="C665" sheet="1" objects="1" scenarios="1"/>
  <mergeCells count="17">
    <mergeCell ref="B4:P4"/>
    <mergeCell ref="K1:N1"/>
    <mergeCell ref="J2:P3"/>
    <mergeCell ref="B8:P8"/>
    <mergeCell ref="B13:B26"/>
    <mergeCell ref="C13:C26"/>
    <mergeCell ref="B10:B11"/>
    <mergeCell ref="C10:C11"/>
    <mergeCell ref="D10:E10"/>
    <mergeCell ref="F10:F11"/>
    <mergeCell ref="G10:G11"/>
    <mergeCell ref="H10:H11"/>
    <mergeCell ref="I10:P10"/>
    <mergeCell ref="B6:P6"/>
    <mergeCell ref="B7:P7"/>
    <mergeCell ref="D14:D26"/>
    <mergeCell ref="E14:E26"/>
  </mergeCells>
  <printOptions horizontalCentered="1"/>
  <pageMargins left="0" right="0" top="0.59055118110236227" bottom="0.19685039370078741" header="0" footer="0"/>
  <pageSetup paperSize="9" scale="83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7"/>
  <sheetViews>
    <sheetView tabSelected="1" zoomScaleNormal="100" workbookViewId="0">
      <selection activeCell="J2" sqref="J2:Q3"/>
    </sheetView>
  </sheetViews>
  <sheetFormatPr defaultRowHeight="15" x14ac:dyDescent="0.25"/>
  <cols>
    <col min="1" max="1" width="2.85546875" style="35" customWidth="1"/>
    <col min="2" max="2" width="5.28515625" style="35" customWidth="1"/>
    <col min="3" max="3" width="15.85546875" style="35" customWidth="1"/>
    <col min="4" max="4" width="14" style="35" customWidth="1"/>
    <col min="5" max="5" width="11.5703125" style="35" customWidth="1"/>
    <col min="6" max="6" width="11.42578125" style="35" customWidth="1"/>
    <col min="7" max="9" width="9.140625" style="35"/>
    <col min="10" max="10" width="9.140625" style="16"/>
    <col min="11" max="14" width="9.140625" style="35"/>
    <col min="15" max="15" width="9.140625" style="51"/>
    <col min="16" max="16" width="11.85546875" style="35" customWidth="1"/>
    <col min="17" max="17" width="15.5703125" style="35" customWidth="1"/>
    <col min="18" max="16384" width="9.140625" style="35"/>
  </cols>
  <sheetData>
    <row r="1" spans="2:17" x14ac:dyDescent="0.25">
      <c r="J1" s="10"/>
      <c r="K1" s="97" t="s">
        <v>26</v>
      </c>
      <c r="L1" s="97"/>
      <c r="M1" s="97"/>
      <c r="N1" s="97"/>
      <c r="O1" s="56"/>
    </row>
    <row r="2" spans="2:17" ht="20.25" customHeight="1" x14ac:dyDescent="0.25">
      <c r="B2" s="1"/>
      <c r="C2" s="1"/>
      <c r="D2" s="1"/>
      <c r="E2" s="1"/>
      <c r="F2" s="1"/>
      <c r="G2" s="1"/>
      <c r="H2" s="1"/>
      <c r="I2" s="1"/>
      <c r="J2" s="62" t="s">
        <v>140</v>
      </c>
      <c r="K2" s="62"/>
      <c r="L2" s="62"/>
      <c r="M2" s="62"/>
      <c r="N2" s="62"/>
      <c r="O2" s="62"/>
      <c r="P2" s="62"/>
      <c r="Q2" s="62"/>
    </row>
    <row r="3" spans="2:17" x14ac:dyDescent="0.25">
      <c r="B3" s="1"/>
      <c r="C3" s="1"/>
      <c r="D3" s="1"/>
      <c r="E3" s="1"/>
      <c r="F3" s="1"/>
      <c r="G3" s="1"/>
      <c r="H3" s="1"/>
      <c r="I3" s="1"/>
      <c r="J3" s="62"/>
      <c r="K3" s="62"/>
      <c r="L3" s="62"/>
      <c r="M3" s="62"/>
      <c r="N3" s="62"/>
      <c r="O3" s="62"/>
      <c r="P3" s="62"/>
      <c r="Q3" s="62"/>
    </row>
    <row r="4" spans="2:17" ht="15" customHeight="1" x14ac:dyDescent="0.25">
      <c r="B4" s="84" t="s">
        <v>133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</row>
    <row r="5" spans="2:17" ht="23.25" customHeight="1" x14ac:dyDescent="0.25">
      <c r="B5" s="118" t="s">
        <v>24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</row>
    <row r="6" spans="2:17" ht="17.25" customHeight="1" x14ac:dyDescent="0.25">
      <c r="B6" s="138" t="s">
        <v>23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</row>
    <row r="7" spans="2:17" ht="14.25" customHeight="1" x14ac:dyDescent="0.25">
      <c r="B7" s="139" t="s">
        <v>22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</row>
    <row r="8" spans="2:17" ht="14.25" customHeight="1" thickBot="1" x14ac:dyDescent="0.3"/>
    <row r="9" spans="2:17" ht="16.5" customHeight="1" x14ac:dyDescent="0.25">
      <c r="B9" s="105" t="s">
        <v>25</v>
      </c>
      <c r="C9" s="107" t="s">
        <v>0</v>
      </c>
      <c r="D9" s="107" t="s">
        <v>1</v>
      </c>
      <c r="E9" s="107" t="s">
        <v>2</v>
      </c>
      <c r="F9" s="107" t="s">
        <v>77</v>
      </c>
      <c r="G9" s="107" t="s">
        <v>3</v>
      </c>
      <c r="H9" s="129" t="s">
        <v>4</v>
      </c>
      <c r="I9" s="130"/>
      <c r="J9" s="130"/>
      <c r="K9" s="130"/>
      <c r="L9" s="130"/>
      <c r="M9" s="130"/>
      <c r="N9" s="130"/>
      <c r="O9" s="131"/>
      <c r="P9" s="107" t="s">
        <v>5</v>
      </c>
      <c r="Q9" s="109" t="s">
        <v>6</v>
      </c>
    </row>
    <row r="10" spans="2:17" x14ac:dyDescent="0.25">
      <c r="B10" s="106"/>
      <c r="C10" s="67"/>
      <c r="D10" s="67"/>
      <c r="E10" s="67"/>
      <c r="F10" s="67"/>
      <c r="G10" s="67"/>
      <c r="H10" s="132"/>
      <c r="I10" s="98"/>
      <c r="J10" s="98"/>
      <c r="K10" s="98"/>
      <c r="L10" s="98"/>
      <c r="M10" s="98"/>
      <c r="N10" s="98"/>
      <c r="O10" s="133"/>
      <c r="P10" s="67"/>
      <c r="Q10" s="122"/>
    </row>
    <row r="11" spans="2:17" x14ac:dyDescent="0.25">
      <c r="B11" s="106"/>
      <c r="C11" s="67"/>
      <c r="D11" s="67"/>
      <c r="E11" s="67"/>
      <c r="F11" s="67"/>
      <c r="G11" s="67"/>
      <c r="H11" s="132"/>
      <c r="I11" s="98"/>
      <c r="J11" s="98"/>
      <c r="K11" s="98"/>
      <c r="L11" s="98"/>
      <c r="M11" s="98"/>
      <c r="N11" s="98"/>
      <c r="O11" s="133"/>
      <c r="P11" s="67"/>
      <c r="Q11" s="122"/>
    </row>
    <row r="12" spans="2:17" x14ac:dyDescent="0.25">
      <c r="B12" s="106"/>
      <c r="C12" s="67"/>
      <c r="D12" s="67"/>
      <c r="E12" s="67"/>
      <c r="F12" s="67"/>
      <c r="G12" s="67"/>
      <c r="H12" s="132"/>
      <c r="I12" s="98"/>
      <c r="J12" s="98"/>
      <c r="K12" s="98"/>
      <c r="L12" s="98"/>
      <c r="M12" s="98"/>
      <c r="N12" s="98"/>
      <c r="O12" s="133"/>
      <c r="P12" s="67"/>
      <c r="Q12" s="122"/>
    </row>
    <row r="13" spans="2:17" x14ac:dyDescent="0.25">
      <c r="B13" s="106"/>
      <c r="C13" s="67"/>
      <c r="D13" s="67"/>
      <c r="E13" s="67"/>
      <c r="F13" s="67"/>
      <c r="G13" s="67"/>
      <c r="H13" s="132"/>
      <c r="I13" s="98"/>
      <c r="J13" s="98"/>
      <c r="K13" s="98"/>
      <c r="L13" s="98"/>
      <c r="M13" s="98"/>
      <c r="N13" s="98"/>
      <c r="O13" s="133"/>
      <c r="P13" s="67"/>
      <c r="Q13" s="122"/>
    </row>
    <row r="14" spans="2:17" x14ac:dyDescent="0.25">
      <c r="B14" s="106"/>
      <c r="C14" s="67"/>
      <c r="D14" s="67"/>
      <c r="E14" s="67"/>
      <c r="F14" s="67"/>
      <c r="G14" s="67"/>
      <c r="H14" s="134"/>
      <c r="I14" s="135"/>
      <c r="J14" s="135"/>
      <c r="K14" s="135"/>
      <c r="L14" s="135"/>
      <c r="M14" s="135"/>
      <c r="N14" s="135"/>
      <c r="O14" s="136"/>
      <c r="P14" s="67"/>
      <c r="Q14" s="122"/>
    </row>
    <row r="15" spans="2:17" ht="16.5" customHeight="1" x14ac:dyDescent="0.25">
      <c r="B15" s="106"/>
      <c r="C15" s="67"/>
      <c r="D15" s="67"/>
      <c r="E15" s="67"/>
      <c r="F15" s="67"/>
      <c r="G15" s="67"/>
      <c r="H15" s="33" t="s">
        <v>7</v>
      </c>
      <c r="I15" s="33" t="s">
        <v>8</v>
      </c>
      <c r="J15" s="17" t="s">
        <v>9</v>
      </c>
      <c r="K15" s="33" t="s">
        <v>10</v>
      </c>
      <c r="L15" s="33" t="s">
        <v>11</v>
      </c>
      <c r="M15" s="33" t="s">
        <v>84</v>
      </c>
      <c r="N15" s="33" t="s">
        <v>87</v>
      </c>
      <c r="O15" s="50" t="s">
        <v>119</v>
      </c>
      <c r="P15" s="67"/>
      <c r="Q15" s="122"/>
    </row>
    <row r="16" spans="2:17" x14ac:dyDescent="0.25">
      <c r="B16" s="36">
        <v>1</v>
      </c>
      <c r="C16" s="33">
        <v>2</v>
      </c>
      <c r="D16" s="33">
        <v>3</v>
      </c>
      <c r="E16" s="33">
        <v>4</v>
      </c>
      <c r="F16" s="33">
        <v>5</v>
      </c>
      <c r="G16" s="33">
        <v>6</v>
      </c>
      <c r="H16" s="33">
        <v>7</v>
      </c>
      <c r="I16" s="33">
        <v>8</v>
      </c>
      <c r="J16" s="17">
        <v>9</v>
      </c>
      <c r="K16" s="33">
        <v>10</v>
      </c>
      <c r="L16" s="33">
        <v>11</v>
      </c>
      <c r="M16" s="33">
        <v>12</v>
      </c>
      <c r="N16" s="33">
        <v>13</v>
      </c>
      <c r="O16" s="50">
        <v>14</v>
      </c>
      <c r="P16" s="33">
        <v>15</v>
      </c>
      <c r="Q16" s="38">
        <v>16</v>
      </c>
    </row>
    <row r="17" spans="2:20" ht="18.75" customHeight="1" x14ac:dyDescent="0.25">
      <c r="B17" s="119" t="s">
        <v>12</v>
      </c>
      <c r="C17" s="121" t="s">
        <v>102</v>
      </c>
      <c r="D17" s="18" t="s">
        <v>13</v>
      </c>
      <c r="E17" s="50" t="s">
        <v>122</v>
      </c>
      <c r="F17" s="19">
        <f>SUM(F18:F22)</f>
        <v>25201.48</v>
      </c>
      <c r="G17" s="20">
        <f>SUM(G18:G22)</f>
        <v>330435.20000000007</v>
      </c>
      <c r="H17" s="20">
        <f t="shared" ref="H17" si="0">SUM(H18:H22)</f>
        <v>30733.7</v>
      </c>
      <c r="I17" s="20">
        <f t="shared" ref="I17" si="1">SUM(I18:I22)</f>
        <v>38002.6</v>
      </c>
      <c r="J17" s="21">
        <f t="shared" ref="J17" si="2">SUM(J18:J22)</f>
        <v>40389.599999999999</v>
      </c>
      <c r="K17" s="20">
        <f t="shared" ref="K17" si="3">SUM(K18:K22)</f>
        <v>52819.9</v>
      </c>
      <c r="L17" s="20">
        <f t="shared" ref="L17" si="4">SUM(L18:L22)</f>
        <v>48166.2</v>
      </c>
      <c r="M17" s="20">
        <f>SUM(M18:M22)</f>
        <v>53863.700000000004</v>
      </c>
      <c r="N17" s="20">
        <f>SUM(N18:N22)</f>
        <v>33238</v>
      </c>
      <c r="O17" s="55">
        <f>SUM(O18:O22)</f>
        <v>33221.5</v>
      </c>
      <c r="P17" s="114" t="s">
        <v>80</v>
      </c>
      <c r="Q17" s="123" t="s">
        <v>93</v>
      </c>
    </row>
    <row r="18" spans="2:20" ht="69" customHeight="1" x14ac:dyDescent="0.25">
      <c r="B18" s="119"/>
      <c r="C18" s="121"/>
      <c r="D18" s="8" t="s">
        <v>14</v>
      </c>
      <c r="E18" s="50" t="s">
        <v>122</v>
      </c>
      <c r="F18" s="9">
        <f>F24+F30+F36+F42+F48+F54+F60+F72</f>
        <v>21704.68</v>
      </c>
      <c r="G18" s="20">
        <f>SUM(H18:O18)</f>
        <v>278779.90000000002</v>
      </c>
      <c r="H18" s="9">
        <f>H24+H30+H36+H42+H48+H54+H60+H72</f>
        <v>27856.5</v>
      </c>
      <c r="I18" s="9">
        <f t="shared" ref="I18:N18" si="5">I24+I30+I36+I42+I48+I54+I60+I72</f>
        <v>29167.9</v>
      </c>
      <c r="J18" s="22">
        <f t="shared" si="5"/>
        <v>31813.899999999998</v>
      </c>
      <c r="K18" s="9">
        <f t="shared" si="5"/>
        <v>41496.300000000003</v>
      </c>
      <c r="L18" s="9">
        <f t="shared" si="5"/>
        <v>38518.800000000003</v>
      </c>
      <c r="M18" s="9">
        <f>M24+M30+M36+M42+M48+M54+M60+M72</f>
        <v>43901.9</v>
      </c>
      <c r="N18" s="9">
        <f t="shared" si="5"/>
        <v>33012.300000000003</v>
      </c>
      <c r="O18" s="9">
        <f t="shared" ref="O18" si="6">O24+O30+O36+O42+O48+O54+O60+O72</f>
        <v>33012.300000000003</v>
      </c>
      <c r="P18" s="114"/>
      <c r="Q18" s="123"/>
    </row>
    <row r="19" spans="2:20" ht="69.75" customHeight="1" x14ac:dyDescent="0.25">
      <c r="B19" s="119"/>
      <c r="C19" s="121"/>
      <c r="D19" s="8" t="s">
        <v>15</v>
      </c>
      <c r="E19" s="50" t="s">
        <v>122</v>
      </c>
      <c r="F19" s="9">
        <f>F25+F31+F37+F43+F49+F55+F61+F73</f>
        <v>130</v>
      </c>
      <c r="G19" s="55">
        <f t="shared" ref="G19:G21" si="7">SUM(H19:O19)</f>
        <v>4756.3999999999996</v>
      </c>
      <c r="H19" s="9">
        <f t="shared" ref="H19:N19" si="8">H25+H31+H37+H43+H49+H55+H61+H73</f>
        <v>163</v>
      </c>
      <c r="I19" s="9">
        <f t="shared" si="8"/>
        <v>2114</v>
      </c>
      <c r="J19" s="22">
        <f t="shared" si="8"/>
        <v>257.60000000000002</v>
      </c>
      <c r="K19" s="9">
        <f t="shared" si="8"/>
        <v>1236.4000000000001</v>
      </c>
      <c r="L19" s="9">
        <f t="shared" si="8"/>
        <v>314.10000000000002</v>
      </c>
      <c r="M19" s="9">
        <f t="shared" ref="M19" si="9">M25+M31+M37+M43+M49+M55+M61+M73</f>
        <v>236.4</v>
      </c>
      <c r="N19" s="9">
        <f t="shared" si="8"/>
        <v>225.7</v>
      </c>
      <c r="O19" s="9">
        <f t="shared" ref="O19" si="10">O25+O31+O37+O43+O49+O55+O61+O73</f>
        <v>209.2</v>
      </c>
      <c r="P19" s="114"/>
      <c r="Q19" s="123"/>
    </row>
    <row r="20" spans="2:20" ht="42" customHeight="1" x14ac:dyDescent="0.25">
      <c r="B20" s="119"/>
      <c r="C20" s="121"/>
      <c r="D20" s="8" t="s">
        <v>17</v>
      </c>
      <c r="E20" s="8"/>
      <c r="F20" s="9">
        <f>F26+F32+F38+F44+F50+F56+F62+F74</f>
        <v>0</v>
      </c>
      <c r="G20" s="55">
        <f t="shared" si="7"/>
        <v>0</v>
      </c>
      <c r="H20" s="9">
        <f t="shared" ref="H20:N20" si="11">H26+H32+H38+H44+H50+H56+H62+H74</f>
        <v>0</v>
      </c>
      <c r="I20" s="9">
        <f t="shared" si="11"/>
        <v>0</v>
      </c>
      <c r="J20" s="22">
        <f t="shared" si="11"/>
        <v>0</v>
      </c>
      <c r="K20" s="9">
        <f t="shared" si="11"/>
        <v>0</v>
      </c>
      <c r="L20" s="9">
        <f t="shared" si="11"/>
        <v>0</v>
      </c>
      <c r="M20" s="9">
        <f t="shared" ref="M20" si="12">M26+M32+M38+M44+M50+M56+M62+M74</f>
        <v>0</v>
      </c>
      <c r="N20" s="9">
        <f t="shared" si="11"/>
        <v>0</v>
      </c>
      <c r="O20" s="9">
        <f t="shared" ref="O20" si="13">O26+O32+O38+O44+O50+O56+O62+O74</f>
        <v>0</v>
      </c>
      <c r="P20" s="114"/>
      <c r="Q20" s="123"/>
    </row>
    <row r="21" spans="2:20" ht="57" customHeight="1" x14ac:dyDescent="0.25">
      <c r="B21" s="119"/>
      <c r="C21" s="121"/>
      <c r="D21" s="8" t="s">
        <v>18</v>
      </c>
      <c r="E21" s="33" t="s">
        <v>125</v>
      </c>
      <c r="F21" s="9">
        <f>F27+F33+F39+F45+F51+F57+F63+F75</f>
        <v>2966.8</v>
      </c>
      <c r="G21" s="55">
        <f t="shared" si="7"/>
        <v>44898.9</v>
      </c>
      <c r="H21" s="9">
        <f t="shared" ref="H21:N21" si="14">H27+H33+H39+H45+H51+H57+H63+H75</f>
        <v>2214.1999999999998</v>
      </c>
      <c r="I21" s="9">
        <f t="shared" si="14"/>
        <v>6220.7</v>
      </c>
      <c r="J21" s="22">
        <f>J27+J33+J39+J45+J51+J57+J63+J75</f>
        <v>7818.0999999999995</v>
      </c>
      <c r="K21" s="9">
        <f t="shared" si="14"/>
        <v>9587.1999999999989</v>
      </c>
      <c r="L21" s="9">
        <f>L27+L33+L39+L45+L51+L57+L63+L75</f>
        <v>9333.2999999999993</v>
      </c>
      <c r="M21" s="9">
        <f t="shared" ref="M21" si="15">M27+M33+M39+M45+M51+M57+M63+M75</f>
        <v>9725.4</v>
      </c>
      <c r="N21" s="9">
        <f t="shared" si="14"/>
        <v>0</v>
      </c>
      <c r="O21" s="9">
        <f t="shared" ref="O21" si="16">O27+O33+O39+O45+O51+O57+O63+O75</f>
        <v>0</v>
      </c>
      <c r="P21" s="114"/>
      <c r="Q21" s="123"/>
    </row>
    <row r="22" spans="2:20" ht="21" customHeight="1" x14ac:dyDescent="0.25">
      <c r="B22" s="119"/>
      <c r="C22" s="121"/>
      <c r="D22" s="8" t="s">
        <v>27</v>
      </c>
      <c r="E22" s="33" t="s">
        <v>76</v>
      </c>
      <c r="F22" s="9">
        <f>F28+F34+F40+F46+F52+F58+F64+F76</f>
        <v>400</v>
      </c>
      <c r="G22" s="55">
        <f>SUM(H22:O22)</f>
        <v>2000</v>
      </c>
      <c r="H22" s="9">
        <f t="shared" ref="H22:N22" si="17">H28+H34+H40+H46+H52+H58+H64+H76</f>
        <v>500</v>
      </c>
      <c r="I22" s="9">
        <f t="shared" si="17"/>
        <v>500</v>
      </c>
      <c r="J22" s="22">
        <f t="shared" si="17"/>
        <v>500</v>
      </c>
      <c r="K22" s="9">
        <f t="shared" si="17"/>
        <v>500</v>
      </c>
      <c r="L22" s="9">
        <f t="shared" si="17"/>
        <v>0</v>
      </c>
      <c r="M22" s="9">
        <f t="shared" ref="M22" si="18">M28+M34+M40+M46+M52+M58+M64+M76</f>
        <v>0</v>
      </c>
      <c r="N22" s="9">
        <f t="shared" si="17"/>
        <v>0</v>
      </c>
      <c r="O22" s="9">
        <f t="shared" ref="O22" si="19">O28+O34+O40+O46+O52+O58+O64+O76</f>
        <v>0</v>
      </c>
      <c r="P22" s="114"/>
      <c r="Q22" s="123"/>
    </row>
    <row r="23" spans="2:20" ht="21.75" customHeight="1" x14ac:dyDescent="0.25">
      <c r="B23" s="119" t="s">
        <v>19</v>
      </c>
      <c r="C23" s="127" t="s">
        <v>85</v>
      </c>
      <c r="D23" s="14" t="s">
        <v>13</v>
      </c>
      <c r="E23" s="50" t="s">
        <v>122</v>
      </c>
      <c r="F23" s="19">
        <f>SUM(F24:F28)</f>
        <v>19155.400000000001</v>
      </c>
      <c r="G23" s="20">
        <f>SUM(G24:G28)</f>
        <v>201828.30000000002</v>
      </c>
      <c r="H23" s="20">
        <f t="shared" ref="H23" si="20">SUM(H24:H28)</f>
        <v>20962.3</v>
      </c>
      <c r="I23" s="20">
        <f t="shared" ref="I23" si="21">SUM(I24:I28)</f>
        <v>22896.7</v>
      </c>
      <c r="J23" s="21">
        <f t="shared" ref="J23" si="22">SUM(J24:J28)</f>
        <v>22732.3</v>
      </c>
      <c r="K23" s="20">
        <f t="shared" ref="K23" si="23">SUM(K24:K28)</f>
        <v>29633.7</v>
      </c>
      <c r="L23" s="20">
        <f t="shared" ref="L23" si="24">SUM(L24:L28)</f>
        <v>26178.3</v>
      </c>
      <c r="M23" s="20">
        <f>SUM(M24:M28)</f>
        <v>29979.8</v>
      </c>
      <c r="N23" s="20">
        <f>SUM(N24:N28)</f>
        <v>24722.6</v>
      </c>
      <c r="O23" s="55">
        <f>SUM(O24:O28)</f>
        <v>24722.6</v>
      </c>
      <c r="P23" s="114" t="s">
        <v>81</v>
      </c>
      <c r="Q23" s="128" t="s">
        <v>92</v>
      </c>
      <c r="T23" s="29"/>
    </row>
    <row r="24" spans="2:20" ht="66.75" customHeight="1" x14ac:dyDescent="0.25">
      <c r="B24" s="119"/>
      <c r="C24" s="127"/>
      <c r="D24" s="8" t="s">
        <v>14</v>
      </c>
      <c r="E24" s="50" t="s">
        <v>122</v>
      </c>
      <c r="F24" s="33">
        <v>19155.400000000001</v>
      </c>
      <c r="G24" s="55">
        <f t="shared" ref="G24:G33" si="25">SUM(H24:O24)</f>
        <v>201828.30000000002</v>
      </c>
      <c r="H24" s="33">
        <v>20962.3</v>
      </c>
      <c r="I24" s="23">
        <v>22896.7</v>
      </c>
      <c r="J24" s="42">
        <v>22732.3</v>
      </c>
      <c r="K24" s="23">
        <v>29633.7</v>
      </c>
      <c r="L24" s="23">
        <v>26178.3</v>
      </c>
      <c r="M24" s="23">
        <v>29979.8</v>
      </c>
      <c r="N24" s="23">
        <v>24722.6</v>
      </c>
      <c r="O24" s="23">
        <v>24722.6</v>
      </c>
      <c r="P24" s="114"/>
      <c r="Q24" s="128"/>
    </row>
    <row r="25" spans="2:20" ht="76.5" x14ac:dyDescent="0.25">
      <c r="B25" s="119"/>
      <c r="C25" s="127"/>
      <c r="D25" s="8" t="s">
        <v>15</v>
      </c>
      <c r="E25" s="8"/>
      <c r="F25" s="33"/>
      <c r="G25" s="55">
        <f t="shared" si="25"/>
        <v>0</v>
      </c>
      <c r="H25" s="33"/>
      <c r="I25" s="33"/>
      <c r="J25" s="17"/>
      <c r="K25" s="33"/>
      <c r="L25" s="33"/>
      <c r="M25" s="33"/>
      <c r="N25" s="33"/>
      <c r="O25" s="50"/>
      <c r="P25" s="114"/>
      <c r="Q25" s="128"/>
    </row>
    <row r="26" spans="2:20" ht="44.25" customHeight="1" x14ac:dyDescent="0.25">
      <c r="B26" s="119"/>
      <c r="C26" s="127"/>
      <c r="D26" s="8" t="s">
        <v>17</v>
      </c>
      <c r="E26" s="8"/>
      <c r="F26" s="33"/>
      <c r="G26" s="55">
        <f t="shared" si="25"/>
        <v>0</v>
      </c>
      <c r="H26" s="33"/>
      <c r="I26" s="33"/>
      <c r="J26" s="17"/>
      <c r="K26" s="33"/>
      <c r="L26" s="33"/>
      <c r="M26" s="33"/>
      <c r="N26" s="33"/>
      <c r="O26" s="50"/>
      <c r="P26" s="114"/>
      <c r="Q26" s="128"/>
    </row>
    <row r="27" spans="2:20" ht="53.25" customHeight="1" x14ac:dyDescent="0.25">
      <c r="B27" s="119"/>
      <c r="C27" s="127"/>
      <c r="D27" s="8" t="s">
        <v>18</v>
      </c>
      <c r="E27" s="33"/>
      <c r="F27" s="33"/>
      <c r="G27" s="55">
        <f t="shared" si="25"/>
        <v>0</v>
      </c>
      <c r="H27" s="33"/>
      <c r="I27" s="33"/>
      <c r="J27" s="17"/>
      <c r="K27" s="33"/>
      <c r="L27" s="33"/>
      <c r="M27" s="33"/>
      <c r="N27" s="33"/>
      <c r="O27" s="50"/>
      <c r="P27" s="114"/>
      <c r="Q27" s="128"/>
    </row>
    <row r="28" spans="2:20" ht="25.5" x14ac:dyDescent="0.25">
      <c r="B28" s="119"/>
      <c r="C28" s="127"/>
      <c r="D28" s="8" t="s">
        <v>27</v>
      </c>
      <c r="E28" s="33"/>
      <c r="F28" s="33"/>
      <c r="G28" s="55">
        <f t="shared" si="25"/>
        <v>0</v>
      </c>
      <c r="H28" s="33"/>
      <c r="I28" s="33"/>
      <c r="J28" s="17"/>
      <c r="K28" s="33"/>
      <c r="L28" s="33"/>
      <c r="M28" s="33"/>
      <c r="N28" s="33"/>
      <c r="O28" s="50"/>
      <c r="P28" s="114"/>
      <c r="Q28" s="128"/>
    </row>
    <row r="29" spans="2:20" ht="18" customHeight="1" x14ac:dyDescent="0.25">
      <c r="B29" s="120" t="s">
        <v>28</v>
      </c>
      <c r="C29" s="121" t="s">
        <v>103</v>
      </c>
      <c r="D29" s="14" t="s">
        <v>13</v>
      </c>
      <c r="E29" s="50" t="s">
        <v>122</v>
      </c>
      <c r="F29" s="19">
        <f>SUM(F30:F34)</f>
        <v>881.7</v>
      </c>
      <c r="G29" s="20">
        <f>SUM(G30:G34)</f>
        <v>18241.400000000001</v>
      </c>
      <c r="H29" s="20">
        <f t="shared" ref="H29" si="26">SUM(H30:H34)</f>
        <v>1326.3</v>
      </c>
      <c r="I29" s="20">
        <f t="shared" ref="I29" si="27">SUM(I30:I34)</f>
        <v>1390.2</v>
      </c>
      <c r="J29" s="21">
        <f t="shared" ref="J29" si="28">SUM(J30:J34)</f>
        <v>1793.3</v>
      </c>
      <c r="K29" s="20">
        <f t="shared" ref="K29" si="29">SUM(K30:K34)</f>
        <v>2888.3</v>
      </c>
      <c r="L29" s="20">
        <f t="shared" ref="L29:O29" si="30">SUM(L30:L34)</f>
        <v>3007.2</v>
      </c>
      <c r="M29" s="20">
        <f>SUM(M30:M34)</f>
        <v>4196.7</v>
      </c>
      <c r="N29" s="20">
        <f t="shared" si="30"/>
        <v>1819.7</v>
      </c>
      <c r="O29" s="55">
        <f t="shared" si="30"/>
        <v>1819.7</v>
      </c>
      <c r="P29" s="124" t="s">
        <v>82</v>
      </c>
      <c r="Q29" s="115" t="s">
        <v>78</v>
      </c>
    </row>
    <row r="30" spans="2:20" ht="73.5" customHeight="1" x14ac:dyDescent="0.25">
      <c r="B30" s="120"/>
      <c r="C30" s="121"/>
      <c r="D30" s="8" t="s">
        <v>14</v>
      </c>
      <c r="E30" s="50" t="s">
        <v>122</v>
      </c>
      <c r="F30" s="33">
        <v>881.7</v>
      </c>
      <c r="G30" s="55">
        <f t="shared" si="25"/>
        <v>18241.400000000001</v>
      </c>
      <c r="H30" s="33">
        <v>1326.3</v>
      </c>
      <c r="I30" s="33">
        <v>1390.2</v>
      </c>
      <c r="J30" s="17">
        <v>1793.3</v>
      </c>
      <c r="K30" s="33">
        <f>2637.788+201.532+48.98</f>
        <v>2888.3</v>
      </c>
      <c r="L30" s="23">
        <v>3007.2</v>
      </c>
      <c r="M30" s="23">
        <v>4196.7</v>
      </c>
      <c r="N30" s="23">
        <v>1819.7</v>
      </c>
      <c r="O30" s="23">
        <v>1819.7</v>
      </c>
      <c r="P30" s="125"/>
      <c r="Q30" s="116"/>
    </row>
    <row r="31" spans="2:20" ht="67.5" customHeight="1" x14ac:dyDescent="0.25">
      <c r="B31" s="120"/>
      <c r="C31" s="121"/>
      <c r="D31" s="8" t="s">
        <v>15</v>
      </c>
      <c r="E31" s="33"/>
      <c r="F31" s="33"/>
      <c r="G31" s="55">
        <f t="shared" si="25"/>
        <v>0</v>
      </c>
      <c r="H31" s="33"/>
      <c r="I31" s="33"/>
      <c r="J31" s="17"/>
      <c r="K31" s="33"/>
      <c r="L31" s="33"/>
      <c r="M31" s="33"/>
      <c r="N31" s="33"/>
      <c r="O31" s="50"/>
      <c r="P31" s="125"/>
      <c r="Q31" s="116"/>
    </row>
    <row r="32" spans="2:20" ht="38.25" x14ac:dyDescent="0.25">
      <c r="B32" s="120"/>
      <c r="C32" s="121"/>
      <c r="D32" s="8" t="s">
        <v>17</v>
      </c>
      <c r="E32" s="33"/>
      <c r="F32" s="33"/>
      <c r="G32" s="55">
        <f t="shared" si="25"/>
        <v>0</v>
      </c>
      <c r="H32" s="33"/>
      <c r="I32" s="33"/>
      <c r="J32" s="17"/>
      <c r="K32" s="33"/>
      <c r="L32" s="33"/>
      <c r="M32" s="33"/>
      <c r="N32" s="33"/>
      <c r="O32" s="50"/>
      <c r="P32" s="125"/>
      <c r="Q32" s="116"/>
    </row>
    <row r="33" spans="2:17" ht="63.75" customHeight="1" x14ac:dyDescent="0.25">
      <c r="B33" s="120"/>
      <c r="C33" s="121"/>
      <c r="D33" s="8" t="s">
        <v>18</v>
      </c>
      <c r="E33" s="33"/>
      <c r="F33" s="33"/>
      <c r="G33" s="55">
        <f t="shared" si="25"/>
        <v>0</v>
      </c>
      <c r="H33" s="33"/>
      <c r="I33" s="33"/>
      <c r="J33" s="17"/>
      <c r="K33" s="33"/>
      <c r="L33" s="33"/>
      <c r="M33" s="33"/>
      <c r="N33" s="33"/>
      <c r="O33" s="50"/>
      <c r="P33" s="125"/>
      <c r="Q33" s="116"/>
    </row>
    <row r="34" spans="2:17" ht="25.5" x14ac:dyDescent="0.25">
      <c r="B34" s="120"/>
      <c r="C34" s="121"/>
      <c r="D34" s="8" t="s">
        <v>27</v>
      </c>
      <c r="E34" s="33"/>
      <c r="F34" s="33"/>
      <c r="G34" s="55">
        <f>SUM(H34:O34)</f>
        <v>0</v>
      </c>
      <c r="H34" s="33"/>
      <c r="I34" s="33"/>
      <c r="J34" s="17"/>
      <c r="K34" s="33"/>
      <c r="L34" s="33"/>
      <c r="M34" s="33"/>
      <c r="N34" s="33"/>
      <c r="O34" s="50"/>
      <c r="P34" s="126"/>
      <c r="Q34" s="117"/>
    </row>
    <row r="35" spans="2:17" ht="26.25" customHeight="1" x14ac:dyDescent="0.25">
      <c r="B35" s="120" t="s">
        <v>29</v>
      </c>
      <c r="C35" s="121" t="s">
        <v>104</v>
      </c>
      <c r="D35" s="14" t="s">
        <v>13</v>
      </c>
      <c r="E35" s="50" t="s">
        <v>122</v>
      </c>
      <c r="F35" s="19">
        <f>SUM(F36:F40)</f>
        <v>3484.38</v>
      </c>
      <c r="G35" s="20">
        <f>SUM(G36:G40)</f>
        <v>100724</v>
      </c>
      <c r="H35" s="20">
        <f t="shared" ref="H35" si="31">SUM(H36:H40)</f>
        <v>7340.0999999999995</v>
      </c>
      <c r="I35" s="20">
        <f t="shared" ref="I35" si="32">SUM(I36:I40)</f>
        <v>9960.6</v>
      </c>
      <c r="J35" s="21">
        <f t="shared" ref="J35" si="33">SUM(J36:J40)</f>
        <v>14417.3</v>
      </c>
      <c r="K35" s="20">
        <f t="shared" ref="K35" si="34">SUM(K36:K40)</f>
        <v>17948.599999999999</v>
      </c>
      <c r="L35" s="20">
        <f t="shared" ref="L35" si="35">SUM(L36:L40)</f>
        <v>18666.599999999999</v>
      </c>
      <c r="M35" s="20">
        <f>SUM(M36:M40)</f>
        <v>19450.8</v>
      </c>
      <c r="N35" s="20">
        <f>SUM(N36:N40)</f>
        <v>6470</v>
      </c>
      <c r="O35" s="55">
        <f>SUM(O36:O40)</f>
        <v>6470</v>
      </c>
      <c r="P35" s="114" t="s">
        <v>30</v>
      </c>
      <c r="Q35" s="123" t="s">
        <v>126</v>
      </c>
    </row>
    <row r="36" spans="2:17" ht="72" customHeight="1" x14ac:dyDescent="0.25">
      <c r="B36" s="120"/>
      <c r="C36" s="121"/>
      <c r="D36" s="8" t="s">
        <v>14</v>
      </c>
      <c r="E36" s="33" t="s">
        <v>122</v>
      </c>
      <c r="F36" s="33">
        <v>1517.58</v>
      </c>
      <c r="G36" s="55">
        <f t="shared" ref="G36:G39" si="36">SUM(H36:O36)</f>
        <v>58332.6</v>
      </c>
      <c r="H36" s="33">
        <v>5567.9</v>
      </c>
      <c r="I36" s="33">
        <v>4835.6000000000004</v>
      </c>
      <c r="J36" s="17">
        <v>6956.1</v>
      </c>
      <c r="K36" s="33">
        <v>8974.2999999999993</v>
      </c>
      <c r="L36" s="33">
        <v>9333.2999999999993</v>
      </c>
      <c r="M36" s="33">
        <v>9725.4</v>
      </c>
      <c r="N36" s="23">
        <v>6470</v>
      </c>
      <c r="O36" s="23">
        <v>6470</v>
      </c>
      <c r="P36" s="114"/>
      <c r="Q36" s="123"/>
    </row>
    <row r="37" spans="2:17" ht="63.75" customHeight="1" x14ac:dyDescent="0.25">
      <c r="B37" s="120"/>
      <c r="C37" s="121"/>
      <c r="D37" s="8" t="s">
        <v>15</v>
      </c>
      <c r="E37" s="33" t="s">
        <v>21</v>
      </c>
      <c r="F37" s="33"/>
      <c r="G37" s="55">
        <f t="shared" si="36"/>
        <v>0</v>
      </c>
      <c r="H37" s="33"/>
      <c r="I37" s="33"/>
      <c r="J37" s="17"/>
      <c r="K37" s="33"/>
      <c r="L37" s="33"/>
      <c r="M37" s="33"/>
      <c r="N37" s="33"/>
      <c r="O37" s="50"/>
      <c r="P37" s="114"/>
      <c r="Q37" s="123"/>
    </row>
    <row r="38" spans="2:17" ht="41.25" customHeight="1" x14ac:dyDescent="0.25">
      <c r="B38" s="120"/>
      <c r="C38" s="121"/>
      <c r="D38" s="8" t="s">
        <v>17</v>
      </c>
      <c r="E38" s="33"/>
      <c r="F38" s="33"/>
      <c r="G38" s="55">
        <f t="shared" si="36"/>
        <v>0</v>
      </c>
      <c r="H38" s="33"/>
      <c r="I38" s="33"/>
      <c r="J38" s="17"/>
      <c r="K38" s="33"/>
      <c r="L38" s="33"/>
      <c r="M38" s="33"/>
      <c r="N38" s="33"/>
      <c r="O38" s="50"/>
      <c r="P38" s="114"/>
      <c r="Q38" s="123"/>
    </row>
    <row r="39" spans="2:17" ht="56.25" customHeight="1" x14ac:dyDescent="0.25">
      <c r="B39" s="120"/>
      <c r="C39" s="121"/>
      <c r="D39" s="8" t="s">
        <v>18</v>
      </c>
      <c r="E39" s="33" t="s">
        <v>125</v>
      </c>
      <c r="F39" s="33">
        <v>1966.8</v>
      </c>
      <c r="G39" s="55">
        <f t="shared" si="36"/>
        <v>42391.399999999994</v>
      </c>
      <c r="H39" s="33">
        <v>1772.2</v>
      </c>
      <c r="I39" s="23">
        <v>5125</v>
      </c>
      <c r="J39" s="17">
        <v>7461.2</v>
      </c>
      <c r="K39" s="33">
        <v>8974.2999999999993</v>
      </c>
      <c r="L39" s="33">
        <v>9333.2999999999993</v>
      </c>
      <c r="M39" s="33">
        <v>9725.4</v>
      </c>
      <c r="N39" s="33"/>
      <c r="O39" s="50"/>
      <c r="P39" s="114"/>
      <c r="Q39" s="123"/>
    </row>
    <row r="40" spans="2:17" ht="22.5" customHeight="1" x14ac:dyDescent="0.25">
      <c r="B40" s="120"/>
      <c r="C40" s="121"/>
      <c r="D40" s="8" t="s">
        <v>27</v>
      </c>
      <c r="E40" s="33"/>
      <c r="F40" s="33"/>
      <c r="G40" s="55">
        <f>SUM(H40:O40)</f>
        <v>0</v>
      </c>
      <c r="H40" s="33"/>
      <c r="I40" s="33"/>
      <c r="J40" s="17"/>
      <c r="K40" s="33"/>
      <c r="L40" s="33"/>
      <c r="M40" s="33"/>
      <c r="N40" s="33"/>
      <c r="O40" s="50"/>
      <c r="P40" s="114"/>
      <c r="Q40" s="123"/>
    </row>
    <row r="41" spans="2:17" ht="21" customHeight="1" x14ac:dyDescent="0.25">
      <c r="B41" s="120" t="s">
        <v>31</v>
      </c>
      <c r="C41" s="121" t="s">
        <v>105</v>
      </c>
      <c r="D41" s="14" t="s">
        <v>13</v>
      </c>
      <c r="E41" s="33" t="s">
        <v>123</v>
      </c>
      <c r="F41" s="19">
        <f>SUM(F42:F46)</f>
        <v>230</v>
      </c>
      <c r="G41" s="20">
        <f>SUM(G42:G46)</f>
        <v>1580.3000000000002</v>
      </c>
      <c r="H41" s="20">
        <f t="shared" ref="H41" si="37">SUM(H42:H46)</f>
        <v>442</v>
      </c>
      <c r="I41" s="20">
        <f t="shared" ref="I41" si="38">SUM(I42:I46)</f>
        <v>487.4</v>
      </c>
      <c r="J41" s="21">
        <f t="shared" ref="J41" si="39">SUM(J42:J46)</f>
        <v>401.5</v>
      </c>
      <c r="K41" s="20">
        <f t="shared" ref="K41" si="40">SUM(K42:K46)</f>
        <v>249.4</v>
      </c>
      <c r="L41" s="20">
        <f t="shared" ref="L41" si="41">SUM(L42:L46)</f>
        <v>0</v>
      </c>
      <c r="M41" s="20">
        <f>SUM(M42:M46)</f>
        <v>0</v>
      </c>
      <c r="N41" s="20">
        <f>SUM(N42:N46)</f>
        <v>0</v>
      </c>
      <c r="O41" s="55">
        <f>SUM(O42:O46)</f>
        <v>0</v>
      </c>
      <c r="P41" s="114" t="s">
        <v>20</v>
      </c>
      <c r="Q41" s="123" t="s">
        <v>127</v>
      </c>
    </row>
    <row r="42" spans="2:17" ht="69.75" customHeight="1" x14ac:dyDescent="0.25">
      <c r="B42" s="120"/>
      <c r="C42" s="121"/>
      <c r="D42" s="8" t="s">
        <v>14</v>
      </c>
      <c r="E42" s="33" t="s">
        <v>74</v>
      </c>
      <c r="F42" s="23">
        <v>150</v>
      </c>
      <c r="G42" s="55">
        <f t="shared" ref="G42:G45" si="42">SUM(H42:O42)</f>
        <v>45.4</v>
      </c>
      <c r="H42" s="33"/>
      <c r="I42" s="33">
        <v>45.4</v>
      </c>
      <c r="J42" s="17"/>
      <c r="K42" s="33"/>
      <c r="L42" s="33"/>
      <c r="M42" s="33"/>
      <c r="N42" s="33"/>
      <c r="O42" s="50"/>
      <c r="P42" s="114"/>
      <c r="Q42" s="123"/>
    </row>
    <row r="43" spans="2:17" ht="71.25" customHeight="1" x14ac:dyDescent="0.25">
      <c r="B43" s="120"/>
      <c r="C43" s="121"/>
      <c r="D43" s="8" t="s">
        <v>15</v>
      </c>
      <c r="E43" s="33" t="s">
        <v>124</v>
      </c>
      <c r="F43" s="23">
        <v>80</v>
      </c>
      <c r="G43" s="55">
        <f t="shared" si="42"/>
        <v>69.599999999999994</v>
      </c>
      <c r="H43" s="23"/>
      <c r="I43" s="23"/>
      <c r="J43" s="17">
        <f>44.6</f>
        <v>44.6</v>
      </c>
      <c r="K43" s="23">
        <f>25</f>
        <v>25</v>
      </c>
      <c r="L43" s="23"/>
      <c r="M43" s="23"/>
      <c r="N43" s="23"/>
      <c r="O43" s="23"/>
      <c r="P43" s="114"/>
      <c r="Q43" s="123"/>
    </row>
    <row r="44" spans="2:17" ht="38.25" x14ac:dyDescent="0.25">
      <c r="B44" s="120"/>
      <c r="C44" s="121"/>
      <c r="D44" s="8" t="s">
        <v>17</v>
      </c>
      <c r="E44" s="33"/>
      <c r="F44" s="33"/>
      <c r="G44" s="55">
        <f t="shared" si="42"/>
        <v>0</v>
      </c>
      <c r="H44" s="33"/>
      <c r="I44" s="33"/>
      <c r="J44" s="17"/>
      <c r="K44" s="33"/>
      <c r="L44" s="33"/>
      <c r="M44" s="33"/>
      <c r="N44" s="33"/>
      <c r="O44" s="50"/>
      <c r="P44" s="114"/>
      <c r="Q44" s="123"/>
    </row>
    <row r="45" spans="2:17" ht="51" customHeight="1" x14ac:dyDescent="0.25">
      <c r="B45" s="120"/>
      <c r="C45" s="121"/>
      <c r="D45" s="8" t="s">
        <v>18</v>
      </c>
      <c r="E45" s="50" t="s">
        <v>123</v>
      </c>
      <c r="F45" s="23"/>
      <c r="G45" s="55">
        <f t="shared" si="42"/>
        <v>1465.3000000000002</v>
      </c>
      <c r="H45" s="23">
        <v>442</v>
      </c>
      <c r="I45" s="23">
        <v>442</v>
      </c>
      <c r="J45" s="17">
        <v>356.9</v>
      </c>
      <c r="K45" s="33">
        <v>224.4</v>
      </c>
      <c r="L45" s="33"/>
      <c r="M45" s="33"/>
      <c r="N45" s="33"/>
      <c r="O45" s="50"/>
      <c r="P45" s="114"/>
      <c r="Q45" s="123"/>
    </row>
    <row r="46" spans="2:17" ht="22.5" customHeight="1" x14ac:dyDescent="0.25">
      <c r="B46" s="120"/>
      <c r="C46" s="121"/>
      <c r="D46" s="8" t="s">
        <v>27</v>
      </c>
      <c r="E46" s="33"/>
      <c r="F46" s="33"/>
      <c r="G46" s="55">
        <f>SUM(H46:O46)</f>
        <v>0</v>
      </c>
      <c r="H46" s="33"/>
      <c r="I46" s="33"/>
      <c r="J46" s="17"/>
      <c r="K46" s="33"/>
      <c r="L46" s="33"/>
      <c r="M46" s="33"/>
      <c r="N46" s="33"/>
      <c r="O46" s="50"/>
      <c r="P46" s="114"/>
      <c r="Q46" s="123"/>
    </row>
    <row r="47" spans="2:17" ht="34.5" customHeight="1" x14ac:dyDescent="0.25">
      <c r="B47" s="120" t="s">
        <v>32</v>
      </c>
      <c r="C47" s="121" t="s">
        <v>106</v>
      </c>
      <c r="D47" s="14" t="s">
        <v>13</v>
      </c>
      <c r="E47" s="50" t="s">
        <v>122</v>
      </c>
      <c r="F47" s="19">
        <f>SUM(F48:F52)</f>
        <v>0</v>
      </c>
      <c r="G47" s="20">
        <f>SUM(G48:G52)</f>
        <v>4316.6000000000004</v>
      </c>
      <c r="H47" s="20">
        <f t="shared" ref="H47" si="43">SUM(H48:H52)</f>
        <v>117</v>
      </c>
      <c r="I47" s="20">
        <f t="shared" ref="I47" si="44">SUM(I48:I52)</f>
        <v>2068</v>
      </c>
      <c r="J47" s="21">
        <f t="shared" ref="J47" si="45">SUM(J48:J52)</f>
        <v>167</v>
      </c>
      <c r="K47" s="20">
        <f t="shared" ref="K47" si="46">SUM(K48:K52)</f>
        <v>1165.4000000000001</v>
      </c>
      <c r="L47" s="20">
        <f t="shared" ref="L47:O47" si="47">SUM(L48:L52)</f>
        <v>284.10000000000002</v>
      </c>
      <c r="M47" s="20">
        <f t="shared" ref="M47" si="48">SUM(M48:M52)</f>
        <v>181.4</v>
      </c>
      <c r="N47" s="20">
        <f t="shared" si="47"/>
        <v>173.2</v>
      </c>
      <c r="O47" s="55">
        <f t="shared" si="47"/>
        <v>160.5</v>
      </c>
      <c r="P47" s="114" t="s">
        <v>81</v>
      </c>
      <c r="Q47" s="123" t="s">
        <v>129</v>
      </c>
    </row>
    <row r="48" spans="2:17" ht="81.75" customHeight="1" x14ac:dyDescent="0.25">
      <c r="B48" s="120"/>
      <c r="C48" s="121"/>
      <c r="D48" s="8" t="s">
        <v>14</v>
      </c>
      <c r="E48" s="33"/>
      <c r="F48" s="33"/>
      <c r="G48" s="55">
        <f t="shared" ref="G48:G51" si="49">SUM(H48:O48)</f>
        <v>0</v>
      </c>
      <c r="H48" s="33"/>
      <c r="I48" s="33"/>
      <c r="J48" s="17"/>
      <c r="K48" s="33"/>
      <c r="L48" s="33"/>
      <c r="M48" s="33"/>
      <c r="N48" s="33"/>
      <c r="O48" s="50"/>
      <c r="P48" s="114"/>
      <c r="Q48" s="123"/>
    </row>
    <row r="49" spans="2:17" ht="69" customHeight="1" x14ac:dyDescent="0.25">
      <c r="B49" s="120"/>
      <c r="C49" s="121"/>
      <c r="D49" s="8" t="s">
        <v>15</v>
      </c>
      <c r="E49" s="50" t="s">
        <v>122</v>
      </c>
      <c r="F49" s="33"/>
      <c r="G49" s="55">
        <f t="shared" si="49"/>
        <v>4316.6000000000004</v>
      </c>
      <c r="H49" s="23">
        <v>117</v>
      </c>
      <c r="I49" s="23">
        <v>2068</v>
      </c>
      <c r="J49" s="42">
        <v>167</v>
      </c>
      <c r="K49" s="33">
        <v>1165.4000000000001</v>
      </c>
      <c r="L49" s="33">
        <v>284.10000000000002</v>
      </c>
      <c r="M49" s="33">
        <v>181.4</v>
      </c>
      <c r="N49" s="33">
        <v>173.2</v>
      </c>
      <c r="O49" s="50">
        <v>160.5</v>
      </c>
      <c r="P49" s="114"/>
      <c r="Q49" s="123"/>
    </row>
    <row r="50" spans="2:17" ht="42.75" customHeight="1" x14ac:dyDescent="0.25">
      <c r="B50" s="120"/>
      <c r="C50" s="121"/>
      <c r="D50" s="8" t="s">
        <v>17</v>
      </c>
      <c r="E50" s="33"/>
      <c r="F50" s="33"/>
      <c r="G50" s="55">
        <f t="shared" si="49"/>
        <v>0</v>
      </c>
      <c r="H50" s="33"/>
      <c r="I50" s="33"/>
      <c r="J50" s="17"/>
      <c r="K50" s="33"/>
      <c r="L50" s="33"/>
      <c r="M50" s="33"/>
      <c r="N50" s="33"/>
      <c r="O50" s="50"/>
      <c r="P50" s="114"/>
      <c r="Q50" s="123"/>
    </row>
    <row r="51" spans="2:17" ht="51" customHeight="1" x14ac:dyDescent="0.25">
      <c r="B51" s="120"/>
      <c r="C51" s="121"/>
      <c r="D51" s="8" t="s">
        <v>18</v>
      </c>
      <c r="E51" s="33"/>
      <c r="F51" s="33"/>
      <c r="G51" s="55">
        <f t="shared" si="49"/>
        <v>0</v>
      </c>
      <c r="H51" s="33"/>
      <c r="I51" s="33"/>
      <c r="J51" s="17"/>
      <c r="K51" s="33"/>
      <c r="L51" s="33"/>
      <c r="M51" s="33"/>
      <c r="N51" s="33"/>
      <c r="O51" s="50"/>
      <c r="P51" s="114"/>
      <c r="Q51" s="123"/>
    </row>
    <row r="52" spans="2:17" ht="29.25" customHeight="1" x14ac:dyDescent="0.25">
      <c r="B52" s="120"/>
      <c r="C52" s="121"/>
      <c r="D52" s="8" t="s">
        <v>27</v>
      </c>
      <c r="E52" s="33"/>
      <c r="F52" s="33"/>
      <c r="G52" s="55">
        <f>SUM(H52:O52)</f>
        <v>0</v>
      </c>
      <c r="H52" s="33"/>
      <c r="I52" s="33"/>
      <c r="J52" s="17"/>
      <c r="K52" s="33"/>
      <c r="L52" s="33"/>
      <c r="M52" s="33"/>
      <c r="N52" s="33"/>
      <c r="O52" s="50"/>
      <c r="P52" s="114"/>
      <c r="Q52" s="123"/>
    </row>
    <row r="53" spans="2:17" ht="19.5" customHeight="1" x14ac:dyDescent="0.25">
      <c r="B53" s="120" t="s">
        <v>33</v>
      </c>
      <c r="C53" s="121" t="s">
        <v>94</v>
      </c>
      <c r="D53" s="14" t="s">
        <v>13</v>
      </c>
      <c r="E53" s="50" t="s">
        <v>122</v>
      </c>
      <c r="F53" s="19">
        <f>SUM(F54:F58)</f>
        <v>50</v>
      </c>
      <c r="G53" s="20">
        <f>SUM(G54:G58)</f>
        <v>370.2</v>
      </c>
      <c r="H53" s="20">
        <f t="shared" ref="H53" si="50">SUM(H54:H58)</f>
        <v>46</v>
      </c>
      <c r="I53" s="20">
        <f t="shared" ref="I53" si="51">SUM(I54:I58)</f>
        <v>46</v>
      </c>
      <c r="J53" s="21">
        <f t="shared" ref="J53" si="52">SUM(J54:J58)</f>
        <v>46</v>
      </c>
      <c r="K53" s="20">
        <f t="shared" ref="K53" si="53">SUM(K54:K58)</f>
        <v>46</v>
      </c>
      <c r="L53" s="20">
        <f t="shared" ref="L53" si="54">SUM(L54:L58)</f>
        <v>30</v>
      </c>
      <c r="M53" s="20">
        <f>SUM(M54:M58)</f>
        <v>55</v>
      </c>
      <c r="N53" s="20">
        <f>SUM(N54:N58)</f>
        <v>52.5</v>
      </c>
      <c r="O53" s="55">
        <f>SUM(O54:O58)</f>
        <v>48.7</v>
      </c>
      <c r="P53" s="114" t="s">
        <v>81</v>
      </c>
      <c r="Q53" s="123" t="s">
        <v>130</v>
      </c>
    </row>
    <row r="54" spans="2:17" ht="63.75" x14ac:dyDescent="0.25">
      <c r="B54" s="120"/>
      <c r="C54" s="121"/>
      <c r="D54" s="8" t="s">
        <v>14</v>
      </c>
      <c r="E54" s="33"/>
      <c r="F54" s="33"/>
      <c r="G54" s="55">
        <f t="shared" ref="G54:G57" si="55">SUM(H54:O54)</f>
        <v>0</v>
      </c>
      <c r="H54" s="33"/>
      <c r="I54" s="33"/>
      <c r="J54" s="17"/>
      <c r="K54" s="33"/>
      <c r="L54" s="33"/>
      <c r="M54" s="33"/>
      <c r="N54" s="33"/>
      <c r="O54" s="50"/>
      <c r="P54" s="114"/>
      <c r="Q54" s="123"/>
    </row>
    <row r="55" spans="2:17" ht="76.5" x14ac:dyDescent="0.25">
      <c r="B55" s="120"/>
      <c r="C55" s="121"/>
      <c r="D55" s="8" t="s">
        <v>15</v>
      </c>
      <c r="E55" s="33" t="s">
        <v>122</v>
      </c>
      <c r="F55" s="23">
        <v>50</v>
      </c>
      <c r="G55" s="55">
        <f t="shared" si="55"/>
        <v>370.2</v>
      </c>
      <c r="H55" s="23">
        <v>46</v>
      </c>
      <c r="I55" s="23">
        <v>46</v>
      </c>
      <c r="J55" s="42">
        <v>46</v>
      </c>
      <c r="K55" s="23">
        <v>46</v>
      </c>
      <c r="L55" s="23">
        <v>30</v>
      </c>
      <c r="M55" s="23">
        <v>55</v>
      </c>
      <c r="N55" s="23">
        <v>52.5</v>
      </c>
      <c r="O55" s="23">
        <v>48.7</v>
      </c>
      <c r="P55" s="114"/>
      <c r="Q55" s="123"/>
    </row>
    <row r="56" spans="2:17" ht="38.25" x14ac:dyDescent="0.25">
      <c r="B56" s="120"/>
      <c r="C56" s="121"/>
      <c r="D56" s="8" t="s">
        <v>17</v>
      </c>
      <c r="E56" s="33"/>
      <c r="F56" s="33"/>
      <c r="G56" s="55">
        <f t="shared" si="55"/>
        <v>0</v>
      </c>
      <c r="H56" s="33"/>
      <c r="I56" s="33"/>
      <c r="J56" s="17"/>
      <c r="K56" s="33"/>
      <c r="L56" s="33"/>
      <c r="M56" s="33"/>
      <c r="N56" s="33"/>
      <c r="O56" s="50"/>
      <c r="P56" s="114"/>
      <c r="Q56" s="123"/>
    </row>
    <row r="57" spans="2:17" ht="54" customHeight="1" x14ac:dyDescent="0.25">
      <c r="B57" s="120"/>
      <c r="C57" s="121"/>
      <c r="D57" s="8" t="s">
        <v>18</v>
      </c>
      <c r="E57" s="33"/>
      <c r="F57" s="33"/>
      <c r="G57" s="55">
        <f t="shared" si="55"/>
        <v>0</v>
      </c>
      <c r="H57" s="33"/>
      <c r="I57" s="33"/>
      <c r="J57" s="17"/>
      <c r="K57" s="33"/>
      <c r="L57" s="33"/>
      <c r="M57" s="33"/>
      <c r="N57" s="33"/>
      <c r="O57" s="50"/>
      <c r="P57" s="114"/>
      <c r="Q57" s="123"/>
    </row>
    <row r="58" spans="2:17" ht="25.5" x14ac:dyDescent="0.25">
      <c r="B58" s="120"/>
      <c r="C58" s="121"/>
      <c r="D58" s="8" t="s">
        <v>27</v>
      </c>
      <c r="E58" s="33"/>
      <c r="F58" s="33"/>
      <c r="G58" s="55">
        <f>SUM(H58:O58)</f>
        <v>0</v>
      </c>
      <c r="H58" s="33"/>
      <c r="I58" s="33"/>
      <c r="J58" s="17"/>
      <c r="K58" s="33"/>
      <c r="L58" s="33"/>
      <c r="M58" s="33"/>
      <c r="N58" s="33"/>
      <c r="O58" s="50"/>
      <c r="P58" s="114"/>
      <c r="Q58" s="123"/>
    </row>
    <row r="59" spans="2:17" ht="31.5" customHeight="1" x14ac:dyDescent="0.25">
      <c r="B59" s="120" t="s">
        <v>34</v>
      </c>
      <c r="C59" s="121" t="s">
        <v>107</v>
      </c>
      <c r="D59" s="14" t="s">
        <v>13</v>
      </c>
      <c r="E59" s="33" t="s">
        <v>89</v>
      </c>
      <c r="F59" s="19">
        <f>SUM(F60:F64)</f>
        <v>400</v>
      </c>
      <c r="G59" s="20">
        <f>SUM(G60:G64)</f>
        <v>2000</v>
      </c>
      <c r="H59" s="20">
        <f t="shared" ref="H59:L59" si="56">SUM(H60:H64)</f>
        <v>500</v>
      </c>
      <c r="I59" s="20">
        <f t="shared" si="56"/>
        <v>500</v>
      </c>
      <c r="J59" s="21">
        <f t="shared" si="56"/>
        <v>500</v>
      </c>
      <c r="K59" s="20">
        <f t="shared" si="56"/>
        <v>500</v>
      </c>
      <c r="L59" s="20">
        <f t="shared" si="56"/>
        <v>0</v>
      </c>
      <c r="M59" s="20">
        <f>SUM(M60:M64)</f>
        <v>0</v>
      </c>
      <c r="N59" s="20">
        <f>SUM(N60:N64)</f>
        <v>0</v>
      </c>
      <c r="O59" s="55">
        <f>SUM(O60:O64)</f>
        <v>0</v>
      </c>
      <c r="P59" s="114" t="s">
        <v>20</v>
      </c>
      <c r="Q59" s="123" t="s">
        <v>35</v>
      </c>
    </row>
    <row r="60" spans="2:17" ht="71.25" customHeight="1" x14ac:dyDescent="0.25">
      <c r="B60" s="120"/>
      <c r="C60" s="121"/>
      <c r="D60" s="8" t="s">
        <v>14</v>
      </c>
      <c r="E60" s="33"/>
      <c r="F60" s="33"/>
      <c r="G60" s="55">
        <f t="shared" ref="G60:G63" si="57">SUM(H60:O60)</f>
        <v>0</v>
      </c>
      <c r="H60" s="23"/>
      <c r="I60" s="23"/>
      <c r="J60" s="42"/>
      <c r="K60" s="23"/>
      <c r="L60" s="23"/>
      <c r="M60" s="23"/>
      <c r="N60" s="23"/>
      <c r="O60" s="23"/>
      <c r="P60" s="114"/>
      <c r="Q60" s="123"/>
    </row>
    <row r="61" spans="2:17" ht="69" customHeight="1" x14ac:dyDescent="0.25">
      <c r="B61" s="120"/>
      <c r="C61" s="121"/>
      <c r="D61" s="8" t="s">
        <v>15</v>
      </c>
      <c r="E61" s="33"/>
      <c r="F61" s="33"/>
      <c r="G61" s="55">
        <f t="shared" si="57"/>
        <v>0</v>
      </c>
      <c r="H61" s="23"/>
      <c r="I61" s="23"/>
      <c r="J61" s="42"/>
      <c r="K61" s="23"/>
      <c r="L61" s="23"/>
      <c r="M61" s="23"/>
      <c r="N61" s="23"/>
      <c r="O61" s="23"/>
      <c r="P61" s="114"/>
      <c r="Q61" s="123"/>
    </row>
    <row r="62" spans="2:17" ht="45.75" customHeight="1" x14ac:dyDescent="0.25">
      <c r="B62" s="120"/>
      <c r="C62" s="121"/>
      <c r="D62" s="8" t="s">
        <v>17</v>
      </c>
      <c r="E62" s="33"/>
      <c r="F62" s="33"/>
      <c r="G62" s="55">
        <f t="shared" si="57"/>
        <v>0</v>
      </c>
      <c r="H62" s="23"/>
      <c r="I62" s="23"/>
      <c r="J62" s="42"/>
      <c r="K62" s="23"/>
      <c r="L62" s="23"/>
      <c r="M62" s="23"/>
      <c r="N62" s="23"/>
      <c r="O62" s="23"/>
      <c r="P62" s="114"/>
      <c r="Q62" s="123"/>
    </row>
    <row r="63" spans="2:17" ht="53.25" customHeight="1" x14ac:dyDescent="0.25">
      <c r="B63" s="120"/>
      <c r="C63" s="121"/>
      <c r="D63" s="8" t="s">
        <v>18</v>
      </c>
      <c r="E63" s="33"/>
      <c r="F63" s="33"/>
      <c r="G63" s="55">
        <f t="shared" si="57"/>
        <v>0</v>
      </c>
      <c r="H63" s="23"/>
      <c r="I63" s="23"/>
      <c r="J63" s="42"/>
      <c r="K63" s="23"/>
      <c r="L63" s="23"/>
      <c r="M63" s="23"/>
      <c r="N63" s="23"/>
      <c r="O63" s="23"/>
      <c r="P63" s="114"/>
      <c r="Q63" s="123"/>
    </row>
    <row r="64" spans="2:17" ht="27" customHeight="1" x14ac:dyDescent="0.25">
      <c r="B64" s="144"/>
      <c r="C64" s="102"/>
      <c r="D64" s="43" t="s">
        <v>27</v>
      </c>
      <c r="E64" s="13" t="s">
        <v>89</v>
      </c>
      <c r="F64" s="44">
        <v>400</v>
      </c>
      <c r="G64" s="55">
        <f>SUM(H64:O64)</f>
        <v>2000</v>
      </c>
      <c r="H64" s="44">
        <v>500</v>
      </c>
      <c r="I64" s="44">
        <v>500</v>
      </c>
      <c r="J64" s="45">
        <v>500</v>
      </c>
      <c r="K64" s="44">
        <v>500</v>
      </c>
      <c r="L64" s="44"/>
      <c r="M64" s="44"/>
      <c r="N64" s="44"/>
      <c r="O64" s="44"/>
      <c r="P64" s="124"/>
      <c r="Q64" s="115"/>
    </row>
    <row r="65" spans="2:19" ht="22.5" hidden="1" customHeight="1" x14ac:dyDescent="0.25">
      <c r="B65" s="120" t="s">
        <v>75</v>
      </c>
      <c r="C65" s="121" t="s">
        <v>108</v>
      </c>
      <c r="D65" s="14" t="s">
        <v>13</v>
      </c>
      <c r="E65" s="33" t="s">
        <v>89</v>
      </c>
      <c r="F65" s="19">
        <f>SUM(F66:F70)</f>
        <v>0</v>
      </c>
      <c r="G65" s="20">
        <f>SUM(G66:G70)</f>
        <v>0</v>
      </c>
      <c r="H65" s="20">
        <f t="shared" ref="H65:L65" si="58">SUM(H66:H70)</f>
        <v>0</v>
      </c>
      <c r="I65" s="20">
        <f t="shared" si="58"/>
        <v>0</v>
      </c>
      <c r="J65" s="21">
        <f t="shared" si="58"/>
        <v>0</v>
      </c>
      <c r="K65" s="20">
        <f t="shared" si="58"/>
        <v>0</v>
      </c>
      <c r="L65" s="20">
        <f t="shared" si="58"/>
        <v>0</v>
      </c>
      <c r="M65" s="20">
        <f>SUM(M66:M70)</f>
        <v>0</v>
      </c>
      <c r="N65" s="20">
        <f>SUM(N66:N70)</f>
        <v>0</v>
      </c>
      <c r="O65" s="55"/>
      <c r="P65" s="114" t="s">
        <v>20</v>
      </c>
      <c r="Q65" s="123"/>
    </row>
    <row r="66" spans="2:19" ht="71.25" hidden="1" customHeight="1" x14ac:dyDescent="0.25">
      <c r="B66" s="120"/>
      <c r="C66" s="121"/>
      <c r="D66" s="8" t="s">
        <v>14</v>
      </c>
      <c r="E66" s="33"/>
      <c r="F66" s="33"/>
      <c r="G66" s="20">
        <f>SUM(H66:N66)</f>
        <v>0</v>
      </c>
      <c r="H66" s="23"/>
      <c r="I66" s="23"/>
      <c r="J66" s="42"/>
      <c r="K66" s="23"/>
      <c r="L66" s="23"/>
      <c r="M66" s="23"/>
      <c r="N66" s="23"/>
      <c r="O66" s="23"/>
      <c r="P66" s="114"/>
      <c r="Q66" s="123"/>
    </row>
    <row r="67" spans="2:19" ht="69" hidden="1" customHeight="1" x14ac:dyDescent="0.25">
      <c r="B67" s="120"/>
      <c r="C67" s="121"/>
      <c r="D67" s="8" t="s">
        <v>15</v>
      </c>
      <c r="E67" s="33"/>
      <c r="F67" s="33"/>
      <c r="G67" s="20">
        <f>SUM(H67:N67)</f>
        <v>0</v>
      </c>
      <c r="H67" s="23"/>
      <c r="I67" s="23"/>
      <c r="J67" s="42"/>
      <c r="K67" s="23"/>
      <c r="L67" s="23"/>
      <c r="M67" s="23"/>
      <c r="N67" s="23"/>
      <c r="O67" s="23"/>
      <c r="P67" s="114"/>
      <c r="Q67" s="123"/>
    </row>
    <row r="68" spans="2:19" ht="45.75" hidden="1" customHeight="1" x14ac:dyDescent="0.25">
      <c r="B68" s="120"/>
      <c r="C68" s="121"/>
      <c r="D68" s="8" t="s">
        <v>17</v>
      </c>
      <c r="E68" s="33"/>
      <c r="F68" s="33"/>
      <c r="G68" s="20">
        <f t="shared" ref="G68:G69" si="59">SUM(H68:N68)</f>
        <v>0</v>
      </c>
      <c r="H68" s="23"/>
      <c r="I68" s="23"/>
      <c r="J68" s="42"/>
      <c r="K68" s="23"/>
      <c r="L68" s="23"/>
      <c r="M68" s="23"/>
      <c r="N68" s="23"/>
      <c r="O68" s="23"/>
      <c r="P68" s="114"/>
      <c r="Q68" s="123"/>
    </row>
    <row r="69" spans="2:19" ht="53.25" hidden="1" customHeight="1" x14ac:dyDescent="0.25">
      <c r="B69" s="120"/>
      <c r="C69" s="121"/>
      <c r="D69" s="8" t="s">
        <v>18</v>
      </c>
      <c r="E69" s="33"/>
      <c r="F69" s="33"/>
      <c r="G69" s="20">
        <f t="shared" si="59"/>
        <v>0</v>
      </c>
      <c r="H69" s="23"/>
      <c r="I69" s="23"/>
      <c r="J69" s="42"/>
      <c r="K69" s="23"/>
      <c r="L69" s="23"/>
      <c r="M69" s="23"/>
      <c r="N69" s="23"/>
      <c r="O69" s="23"/>
      <c r="P69" s="114"/>
      <c r="Q69" s="123"/>
    </row>
    <row r="70" spans="2:19" ht="27" hidden="1" customHeight="1" x14ac:dyDescent="0.25">
      <c r="B70" s="144"/>
      <c r="C70" s="102"/>
      <c r="D70" s="43" t="s">
        <v>27</v>
      </c>
      <c r="E70" s="13"/>
      <c r="F70" s="44"/>
      <c r="G70" s="20">
        <f>SUM(H70:N70)</f>
        <v>0</v>
      </c>
      <c r="H70" s="44"/>
      <c r="I70" s="44"/>
      <c r="J70" s="45"/>
      <c r="K70" s="44"/>
      <c r="L70" s="44"/>
      <c r="M70" s="44"/>
      <c r="N70" s="44"/>
      <c r="O70" s="44"/>
      <c r="P70" s="124"/>
      <c r="Q70" s="115"/>
    </row>
    <row r="71" spans="2:19" ht="27.75" customHeight="1" x14ac:dyDescent="0.25">
      <c r="B71" s="120" t="s">
        <v>75</v>
      </c>
      <c r="C71" s="121" t="s">
        <v>95</v>
      </c>
      <c r="D71" s="14" t="s">
        <v>13</v>
      </c>
      <c r="E71" s="13" t="s">
        <v>137</v>
      </c>
      <c r="F71" s="19">
        <f>SUM(F72:F76)</f>
        <v>1000</v>
      </c>
      <c r="G71" s="20">
        <f>SUM(G72:G76)</f>
        <v>1374.4</v>
      </c>
      <c r="H71" s="20">
        <f t="shared" ref="H71:L71" si="60">SUM(H72:H76)</f>
        <v>0</v>
      </c>
      <c r="I71" s="20">
        <f t="shared" si="60"/>
        <v>653.70000000000005</v>
      </c>
      <c r="J71" s="21">
        <f t="shared" si="60"/>
        <v>332.2</v>
      </c>
      <c r="K71" s="20">
        <f t="shared" si="60"/>
        <v>388.5</v>
      </c>
      <c r="L71" s="20">
        <f t="shared" si="60"/>
        <v>0</v>
      </c>
      <c r="M71" s="20">
        <f>SUM(M72:M76)</f>
        <v>0</v>
      </c>
      <c r="N71" s="20">
        <f>SUM(N72:N76)</f>
        <v>0</v>
      </c>
      <c r="O71" s="55">
        <f>SUM(O72:O76)</f>
        <v>0</v>
      </c>
      <c r="P71" s="114" t="s">
        <v>20</v>
      </c>
      <c r="Q71" s="123" t="s">
        <v>134</v>
      </c>
    </row>
    <row r="72" spans="2:19" ht="63.75" x14ac:dyDescent="0.25">
      <c r="B72" s="120"/>
      <c r="C72" s="121"/>
      <c r="D72" s="8" t="s">
        <v>14</v>
      </c>
      <c r="E72" s="33" t="s">
        <v>136</v>
      </c>
      <c r="F72" s="33"/>
      <c r="G72" s="55">
        <f t="shared" ref="G72:G76" si="61">SUM(H72:O72)</f>
        <v>332.2</v>
      </c>
      <c r="H72" s="23"/>
      <c r="I72" s="23"/>
      <c r="J72" s="42">
        <v>332.2</v>
      </c>
      <c r="K72" s="23"/>
      <c r="L72" s="23"/>
      <c r="M72" s="23"/>
      <c r="N72" s="23"/>
      <c r="O72" s="23"/>
      <c r="P72" s="114"/>
      <c r="Q72" s="123"/>
    </row>
    <row r="73" spans="2:19" ht="76.5" x14ac:dyDescent="0.25">
      <c r="B73" s="120"/>
      <c r="C73" s="121"/>
      <c r="D73" s="8" t="s">
        <v>15</v>
      </c>
      <c r="E73" s="33"/>
      <c r="F73" s="33"/>
      <c r="G73" s="55">
        <f t="shared" si="61"/>
        <v>0</v>
      </c>
      <c r="H73" s="23"/>
      <c r="I73" s="23"/>
      <c r="J73" s="42"/>
      <c r="K73" s="23"/>
      <c r="L73" s="23"/>
      <c r="M73" s="23"/>
      <c r="N73" s="23"/>
      <c r="O73" s="23"/>
      <c r="P73" s="114"/>
      <c r="Q73" s="123"/>
    </row>
    <row r="74" spans="2:19" ht="38.25" x14ac:dyDescent="0.25">
      <c r="B74" s="120"/>
      <c r="C74" s="121"/>
      <c r="D74" s="8" t="s">
        <v>17</v>
      </c>
      <c r="E74" s="33"/>
      <c r="F74" s="33"/>
      <c r="G74" s="55">
        <f t="shared" si="61"/>
        <v>0</v>
      </c>
      <c r="H74" s="23"/>
      <c r="I74" s="23"/>
      <c r="J74" s="42"/>
      <c r="K74" s="23"/>
      <c r="L74" s="23"/>
      <c r="M74" s="23"/>
      <c r="N74" s="23"/>
      <c r="O74" s="23"/>
      <c r="P74" s="114"/>
      <c r="Q74" s="123"/>
    </row>
    <row r="75" spans="2:19" ht="51" x14ac:dyDescent="0.25">
      <c r="B75" s="120"/>
      <c r="C75" s="121"/>
      <c r="D75" s="8" t="s">
        <v>18</v>
      </c>
      <c r="E75" s="13" t="s">
        <v>135</v>
      </c>
      <c r="F75" s="23">
        <v>1000</v>
      </c>
      <c r="G75" s="55">
        <f t="shared" si="61"/>
        <v>1042.2</v>
      </c>
      <c r="H75" s="23"/>
      <c r="I75" s="23">
        <v>653.70000000000005</v>
      </c>
      <c r="J75" s="42"/>
      <c r="K75" s="23">
        <v>388.5</v>
      </c>
      <c r="L75" s="23"/>
      <c r="M75" s="23"/>
      <c r="N75" s="23"/>
      <c r="O75" s="23"/>
      <c r="P75" s="114"/>
      <c r="Q75" s="123"/>
    </row>
    <row r="76" spans="2:19" ht="26.25" thickBot="1" x14ac:dyDescent="0.3">
      <c r="B76" s="140"/>
      <c r="C76" s="141"/>
      <c r="D76" s="24" t="s">
        <v>27</v>
      </c>
      <c r="E76" s="15"/>
      <c r="F76" s="15"/>
      <c r="G76" s="25">
        <f t="shared" si="61"/>
        <v>0</v>
      </c>
      <c r="H76" s="26"/>
      <c r="I76" s="26"/>
      <c r="J76" s="27"/>
      <c r="K76" s="26"/>
      <c r="L76" s="26"/>
      <c r="M76" s="26"/>
      <c r="N76" s="26"/>
      <c r="O76" s="26"/>
      <c r="P76" s="142"/>
      <c r="Q76" s="143"/>
    </row>
    <row r="77" spans="2:19" ht="31.5" customHeight="1" x14ac:dyDescent="0.25">
      <c r="B77" s="137" t="s">
        <v>86</v>
      </c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S77" s="29"/>
    </row>
  </sheetData>
  <sheetProtection password="C665" sheet="1" objects="1" scenarios="1"/>
  <mergeCells count="56">
    <mergeCell ref="B71:B76"/>
    <mergeCell ref="C71:C76"/>
    <mergeCell ref="P71:P76"/>
    <mergeCell ref="Q71:Q76"/>
    <mergeCell ref="C59:C64"/>
    <mergeCell ref="Q59:Q64"/>
    <mergeCell ref="B65:B70"/>
    <mergeCell ref="C65:C70"/>
    <mergeCell ref="P65:P70"/>
    <mergeCell ref="Q65:Q70"/>
    <mergeCell ref="P59:P64"/>
    <mergeCell ref="B59:B64"/>
    <mergeCell ref="C53:C58"/>
    <mergeCell ref="H9:O14"/>
    <mergeCell ref="B77:Q77"/>
    <mergeCell ref="B6:Q6"/>
    <mergeCell ref="B7:Q7"/>
    <mergeCell ref="C29:C34"/>
    <mergeCell ref="C35:C40"/>
    <mergeCell ref="P35:P40"/>
    <mergeCell ref="Q35:Q40"/>
    <mergeCell ref="B47:B52"/>
    <mergeCell ref="P47:P52"/>
    <mergeCell ref="Q47:Q52"/>
    <mergeCell ref="B53:B58"/>
    <mergeCell ref="P53:P58"/>
    <mergeCell ref="Q53:Q58"/>
    <mergeCell ref="C47:C52"/>
    <mergeCell ref="C9:C15"/>
    <mergeCell ref="D9:D15"/>
    <mergeCell ref="E9:E15"/>
    <mergeCell ref="G9:G15"/>
    <mergeCell ref="F9:F15"/>
    <mergeCell ref="P29:P34"/>
    <mergeCell ref="C17:C22"/>
    <mergeCell ref="Q17:Q22"/>
    <mergeCell ref="C23:C28"/>
    <mergeCell ref="P23:P28"/>
    <mergeCell ref="P17:P22"/>
    <mergeCell ref="Q23:Q28"/>
    <mergeCell ref="P41:P46"/>
    <mergeCell ref="K1:N1"/>
    <mergeCell ref="J2:Q3"/>
    <mergeCell ref="Q29:Q34"/>
    <mergeCell ref="B5:Q5"/>
    <mergeCell ref="B17:B22"/>
    <mergeCell ref="B23:B28"/>
    <mergeCell ref="B9:B15"/>
    <mergeCell ref="B4:Q4"/>
    <mergeCell ref="B29:B34"/>
    <mergeCell ref="B35:B40"/>
    <mergeCell ref="B41:B46"/>
    <mergeCell ref="C41:C46"/>
    <mergeCell ref="P9:P15"/>
    <mergeCell ref="Q9:Q15"/>
    <mergeCell ref="Q41:Q46"/>
  </mergeCells>
  <printOptions horizontalCentered="1"/>
  <pageMargins left="0" right="0" top="0.78740157480314965" bottom="0.39370078740157483" header="0" footer="0"/>
  <pageSetup paperSize="9" scale="84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Паспорт обеспеч условий</vt:lpstr>
      <vt:lpstr>Прил1 обеспеч условий</vt:lpstr>
      <vt:lpstr>Прил2 обеспеч условий</vt:lpstr>
      <vt:lpstr>'Прил2 обеспеч условий'!Заголовки_для_печати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</dc:creator>
  <cp:lastModifiedBy>Владелец</cp:lastModifiedBy>
  <cp:lastPrinted>2021-09-27T12:56:17Z</cp:lastPrinted>
  <dcterms:created xsi:type="dcterms:W3CDTF">2016-11-24T11:09:04Z</dcterms:created>
  <dcterms:modified xsi:type="dcterms:W3CDTF">2021-09-27T12:56:22Z</dcterms:modified>
</cp:coreProperties>
</file>