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470" windowWidth="19320" windowHeight="6675" activeTab="2"/>
  </bookViews>
  <sheets>
    <sheet name="Паспорт молодежь" sheetId="1" r:id="rId1"/>
    <sheet name="Прил1 молодежь" sheetId="2" r:id="rId2"/>
    <sheet name="Прил2 молодежь" sheetId="3" r:id="rId3"/>
  </sheets>
  <definedNames>
    <definedName name="_xlnm.Print_Titles" localSheetId="2">'Прил2 молодежь'!$11:$17</definedName>
  </definedNames>
  <calcPr calcId="145621"/>
</workbook>
</file>

<file path=xl/calcChain.xml><?xml version="1.0" encoding="utf-8"?>
<calcChain xmlns="http://schemas.openxmlformats.org/spreadsheetml/2006/main">
  <c r="M33" i="1" l="1"/>
  <c r="M35" i="1"/>
  <c r="Q23" i="2"/>
  <c r="G78" i="3"/>
  <c r="G77" i="3"/>
  <c r="G76" i="3"/>
  <c r="G75" i="3"/>
  <c r="G74" i="3"/>
  <c r="Q73" i="3"/>
  <c r="Q68" i="3"/>
  <c r="Q69" i="3"/>
  <c r="Q70" i="3"/>
  <c r="Q71" i="3"/>
  <c r="Q72" i="3"/>
  <c r="G66" i="3"/>
  <c r="G65" i="3"/>
  <c r="G64" i="3"/>
  <c r="G63" i="3"/>
  <c r="G62" i="3"/>
  <c r="G61" i="3" s="1"/>
  <c r="Q61" i="3"/>
  <c r="Q56" i="3"/>
  <c r="Q55" i="3" s="1"/>
  <c r="Q57" i="3"/>
  <c r="Q58" i="3"/>
  <c r="Q59" i="3"/>
  <c r="Q60" i="3"/>
  <c r="G54" i="3"/>
  <c r="G53" i="3"/>
  <c r="G52" i="3"/>
  <c r="G51" i="3"/>
  <c r="G50" i="3"/>
  <c r="G49" i="3" s="1"/>
  <c r="Q49" i="3"/>
  <c r="Q44" i="3"/>
  <c r="Q45" i="3"/>
  <c r="Q46" i="3"/>
  <c r="Q47" i="3"/>
  <c r="Q48" i="3"/>
  <c r="G42" i="3"/>
  <c r="G41" i="3"/>
  <c r="G40" i="3"/>
  <c r="G39" i="3"/>
  <c r="G38" i="3"/>
  <c r="G37" i="3" s="1"/>
  <c r="Q37" i="3"/>
  <c r="G36" i="3"/>
  <c r="G34" i="3"/>
  <c r="G33" i="3"/>
  <c r="G32" i="3"/>
  <c r="Q31" i="3"/>
  <c r="G30" i="3"/>
  <c r="G29" i="3"/>
  <c r="G28" i="3"/>
  <c r="G27" i="3"/>
  <c r="Q25" i="3"/>
  <c r="Q20" i="3"/>
  <c r="M32" i="1" s="1"/>
  <c r="Q21" i="3"/>
  <c r="Q22" i="3"/>
  <c r="M34" i="1" s="1"/>
  <c r="Q23" i="3"/>
  <c r="Q24" i="3"/>
  <c r="M36" i="1" s="1"/>
  <c r="Q43" i="3" l="1"/>
  <c r="Q67" i="3"/>
  <c r="M30" i="1"/>
  <c r="Q19" i="3"/>
  <c r="G73" i="3"/>
  <c r="S43" i="3" l="1"/>
  <c r="O23" i="2" l="1"/>
  <c r="P23" i="2"/>
  <c r="F68" i="3" l="1"/>
  <c r="S67" i="3" l="1"/>
  <c r="P61" i="3"/>
  <c r="O61" i="3"/>
  <c r="N61" i="3"/>
  <c r="M61" i="3"/>
  <c r="L61" i="3"/>
  <c r="K61" i="3"/>
  <c r="J61" i="3"/>
  <c r="I61" i="3"/>
  <c r="H61" i="3"/>
  <c r="F61" i="3"/>
  <c r="P60" i="3"/>
  <c r="O60" i="3"/>
  <c r="N60" i="3"/>
  <c r="M60" i="3"/>
  <c r="L60" i="3"/>
  <c r="K60" i="3"/>
  <c r="J60" i="3"/>
  <c r="I60" i="3"/>
  <c r="H60" i="3"/>
  <c r="F60" i="3"/>
  <c r="P59" i="3"/>
  <c r="O59" i="3"/>
  <c r="N59" i="3"/>
  <c r="M59" i="3"/>
  <c r="L59" i="3"/>
  <c r="K59" i="3"/>
  <c r="J59" i="3"/>
  <c r="I59" i="3"/>
  <c r="H59" i="3"/>
  <c r="F59" i="3"/>
  <c r="P58" i="3"/>
  <c r="O58" i="3"/>
  <c r="N58" i="3"/>
  <c r="M58" i="3"/>
  <c r="L58" i="3"/>
  <c r="K58" i="3"/>
  <c r="J58" i="3"/>
  <c r="I58" i="3"/>
  <c r="H58" i="3"/>
  <c r="F58" i="3"/>
  <c r="P57" i="3"/>
  <c r="O57" i="3"/>
  <c r="N57" i="3"/>
  <c r="M57" i="3"/>
  <c r="L57" i="3"/>
  <c r="K57" i="3"/>
  <c r="J57" i="3"/>
  <c r="I57" i="3"/>
  <c r="H57" i="3"/>
  <c r="F57" i="3"/>
  <c r="P56" i="3"/>
  <c r="O56" i="3"/>
  <c r="N56" i="3"/>
  <c r="N55" i="3" s="1"/>
  <c r="M56" i="3"/>
  <c r="L56" i="3"/>
  <c r="K56" i="3"/>
  <c r="K55" i="3" s="1"/>
  <c r="J56" i="3"/>
  <c r="J55" i="3" s="1"/>
  <c r="I56" i="3"/>
  <c r="H56" i="3"/>
  <c r="G56" i="3" s="1"/>
  <c r="F56" i="3"/>
  <c r="F55" i="3" s="1"/>
  <c r="O55" i="3"/>
  <c r="G57" i="3" l="1"/>
  <c r="G55" i="3" s="1"/>
  <c r="G58" i="3"/>
  <c r="G59" i="3"/>
  <c r="G60" i="3"/>
  <c r="L55" i="3"/>
  <c r="P55" i="3"/>
  <c r="I55" i="3"/>
  <c r="M55" i="3"/>
  <c r="E32" i="2"/>
  <c r="H55" i="3"/>
  <c r="D32" i="2"/>
  <c r="H20" i="3"/>
  <c r="I20" i="3"/>
  <c r="J20" i="3"/>
  <c r="H21" i="3"/>
  <c r="I21" i="3"/>
  <c r="J21" i="3"/>
  <c r="K21" i="3"/>
  <c r="L21" i="3"/>
  <c r="M21" i="3"/>
  <c r="N21" i="3"/>
  <c r="O21" i="3"/>
  <c r="P21" i="3"/>
  <c r="H22" i="3"/>
  <c r="I22" i="3"/>
  <c r="J22" i="3"/>
  <c r="K22" i="3"/>
  <c r="L22" i="3"/>
  <c r="M22" i="3"/>
  <c r="N22" i="3"/>
  <c r="O22" i="3"/>
  <c r="P22" i="3"/>
  <c r="H23" i="3"/>
  <c r="I23" i="3"/>
  <c r="N23" i="3"/>
  <c r="O23" i="3"/>
  <c r="P23" i="3"/>
  <c r="J23" i="3"/>
  <c r="G22" i="3" l="1"/>
  <c r="G21" i="3"/>
  <c r="K26" i="3"/>
  <c r="K35" i="3"/>
  <c r="K23" i="3" l="1"/>
  <c r="K20" i="3"/>
  <c r="L26" i="3"/>
  <c r="L20" i="3" s="1"/>
  <c r="L35" i="3"/>
  <c r="L23" i="3" s="1"/>
  <c r="P37" i="3" l="1"/>
  <c r="O37" i="3"/>
  <c r="N37" i="3"/>
  <c r="M37" i="3"/>
  <c r="L37" i="3"/>
  <c r="K37" i="3"/>
  <c r="J37" i="3"/>
  <c r="I37" i="3"/>
  <c r="H37" i="3"/>
  <c r="F37" i="3"/>
  <c r="H24" i="3" l="1"/>
  <c r="I24" i="3"/>
  <c r="J24" i="3"/>
  <c r="K24" i="3"/>
  <c r="L24" i="3"/>
  <c r="N24" i="3"/>
  <c r="O24" i="3"/>
  <c r="P24" i="3"/>
  <c r="M24" i="3"/>
  <c r="G24" i="3" l="1"/>
  <c r="M35" i="3"/>
  <c r="P31" i="3"/>
  <c r="N31" i="3"/>
  <c r="O31" i="3"/>
  <c r="M31" i="3"/>
  <c r="L31" i="3"/>
  <c r="K31" i="3"/>
  <c r="J31" i="3"/>
  <c r="I31" i="3"/>
  <c r="H31" i="3"/>
  <c r="F31" i="3"/>
  <c r="M26" i="3"/>
  <c r="O73" i="3"/>
  <c r="O72" i="3"/>
  <c r="O71" i="3"/>
  <c r="O70" i="3"/>
  <c r="O69" i="3"/>
  <c r="O68" i="3"/>
  <c r="O49" i="3"/>
  <c r="O48" i="3"/>
  <c r="O47" i="3"/>
  <c r="O46" i="3"/>
  <c r="O45" i="3"/>
  <c r="O44" i="3"/>
  <c r="O20" i="3"/>
  <c r="O25" i="3"/>
  <c r="M23" i="3" l="1"/>
  <c r="G23" i="3" s="1"/>
  <c r="G35" i="3"/>
  <c r="G31" i="3" s="1"/>
  <c r="M20" i="3"/>
  <c r="G26" i="3"/>
  <c r="G25" i="3" s="1"/>
  <c r="O43" i="3"/>
  <c r="O19" i="3"/>
  <c r="K36" i="1"/>
  <c r="K33" i="1"/>
  <c r="K34" i="1"/>
  <c r="K35" i="1"/>
  <c r="O67" i="3"/>
  <c r="K32" i="1"/>
  <c r="P20" i="3"/>
  <c r="K30" i="1" l="1"/>
  <c r="N20" i="3"/>
  <c r="G20" i="3" s="1"/>
  <c r="G19" i="3" s="1"/>
  <c r="P44" i="3" l="1"/>
  <c r="P45" i="3"/>
  <c r="P46" i="3"/>
  <c r="P47" i="3"/>
  <c r="P48" i="3"/>
  <c r="L36" i="1" s="1"/>
  <c r="P68" i="3"/>
  <c r="P69" i="3"/>
  <c r="P70" i="3"/>
  <c r="P71" i="3"/>
  <c r="P72" i="3"/>
  <c r="P73" i="3"/>
  <c r="P49" i="3"/>
  <c r="P25" i="3"/>
  <c r="L34" i="1" l="1"/>
  <c r="L32" i="1"/>
  <c r="L33" i="1"/>
  <c r="L35" i="1"/>
  <c r="P43" i="3"/>
  <c r="P19" i="3"/>
  <c r="P67" i="3"/>
  <c r="F21" i="3"/>
  <c r="F22" i="3"/>
  <c r="F23" i="3"/>
  <c r="F24" i="3"/>
  <c r="F20" i="3"/>
  <c r="F25" i="3"/>
  <c r="N25" i="3"/>
  <c r="M25" i="3"/>
  <c r="L25" i="3"/>
  <c r="K25" i="3"/>
  <c r="J25" i="3"/>
  <c r="I25" i="3"/>
  <c r="H25" i="3"/>
  <c r="H45" i="3"/>
  <c r="I45" i="3"/>
  <c r="J45" i="3"/>
  <c r="K45" i="3"/>
  <c r="L45" i="3"/>
  <c r="M45" i="3"/>
  <c r="N45" i="3"/>
  <c r="H46" i="3"/>
  <c r="I46" i="3"/>
  <c r="J46" i="3"/>
  <c r="K46" i="3"/>
  <c r="L46" i="3"/>
  <c r="M46" i="3"/>
  <c r="N46" i="3"/>
  <c r="H47" i="3"/>
  <c r="I47" i="3"/>
  <c r="J47" i="3"/>
  <c r="K47" i="3"/>
  <c r="L47" i="3"/>
  <c r="M47" i="3"/>
  <c r="N47" i="3"/>
  <c r="H48" i="3"/>
  <c r="I48" i="3"/>
  <c r="J48" i="3"/>
  <c r="K48" i="3"/>
  <c r="L48" i="3"/>
  <c r="M48" i="3"/>
  <c r="N48" i="3"/>
  <c r="I44" i="3"/>
  <c r="J44" i="3"/>
  <c r="K44" i="3"/>
  <c r="L44" i="3"/>
  <c r="M44" i="3"/>
  <c r="N44" i="3"/>
  <c r="H44" i="3"/>
  <c r="G44" i="3" s="1"/>
  <c r="F45" i="3"/>
  <c r="F46" i="3"/>
  <c r="F47" i="3"/>
  <c r="F48" i="3"/>
  <c r="F44" i="3"/>
  <c r="F49" i="3"/>
  <c r="N49" i="3"/>
  <c r="M49" i="3"/>
  <c r="L49" i="3"/>
  <c r="K49" i="3"/>
  <c r="J49" i="3"/>
  <c r="I49" i="3"/>
  <c r="H49" i="3"/>
  <c r="H69" i="3"/>
  <c r="I69" i="3"/>
  <c r="J69" i="3"/>
  <c r="K69" i="3"/>
  <c r="L69" i="3"/>
  <c r="M69" i="3"/>
  <c r="N69" i="3"/>
  <c r="H70" i="3"/>
  <c r="I70" i="3"/>
  <c r="J70" i="3"/>
  <c r="K70" i="3"/>
  <c r="L70" i="3"/>
  <c r="M70" i="3"/>
  <c r="N70" i="3"/>
  <c r="H71" i="3"/>
  <c r="G71" i="3" s="1"/>
  <c r="I71" i="3"/>
  <c r="J71" i="3"/>
  <c r="K71" i="3"/>
  <c r="L71" i="3"/>
  <c r="M71" i="3"/>
  <c r="N71" i="3"/>
  <c r="J35" i="1" s="1"/>
  <c r="H72" i="3"/>
  <c r="I72" i="3"/>
  <c r="J72" i="3"/>
  <c r="K72" i="3"/>
  <c r="L72" i="3"/>
  <c r="M72" i="3"/>
  <c r="N72" i="3"/>
  <c r="I68" i="3"/>
  <c r="J68" i="3"/>
  <c r="K68" i="3"/>
  <c r="L68" i="3"/>
  <c r="M68" i="3"/>
  <c r="N68" i="3"/>
  <c r="J32" i="1" s="1"/>
  <c r="H68" i="3"/>
  <c r="G68" i="3" s="1"/>
  <c r="F69" i="3"/>
  <c r="F70" i="3"/>
  <c r="F71" i="3"/>
  <c r="F72" i="3"/>
  <c r="I73" i="3"/>
  <c r="F73" i="3"/>
  <c r="J73" i="3"/>
  <c r="K73" i="3"/>
  <c r="L73" i="3"/>
  <c r="M73" i="3"/>
  <c r="N73" i="3"/>
  <c r="H73" i="3"/>
  <c r="G70" i="3" l="1"/>
  <c r="G48" i="3"/>
  <c r="G46" i="3"/>
  <c r="G72" i="3"/>
  <c r="K67" i="3"/>
  <c r="G69" i="3"/>
  <c r="G67" i="3" s="1"/>
  <c r="G47" i="3"/>
  <c r="G45" i="3"/>
  <c r="G43" i="3" s="1"/>
  <c r="G32" i="1"/>
  <c r="E36" i="1"/>
  <c r="D35" i="1"/>
  <c r="N35" i="1" s="1"/>
  <c r="J33" i="1"/>
  <c r="H36" i="1"/>
  <c r="G35" i="1"/>
  <c r="I33" i="1"/>
  <c r="L30" i="1"/>
  <c r="H32" i="1"/>
  <c r="J36" i="1"/>
  <c r="F36" i="1"/>
  <c r="I35" i="1"/>
  <c r="E35" i="1"/>
  <c r="H34" i="1"/>
  <c r="D34" i="1"/>
  <c r="G33" i="1"/>
  <c r="D32" i="1"/>
  <c r="N32" i="1" s="1"/>
  <c r="I36" i="1"/>
  <c r="H35" i="1"/>
  <c r="G34" i="1"/>
  <c r="F33" i="1"/>
  <c r="F32" i="1"/>
  <c r="D36" i="1"/>
  <c r="J34" i="1"/>
  <c r="F34" i="1"/>
  <c r="E33" i="1"/>
  <c r="I32" i="1"/>
  <c r="E32" i="1"/>
  <c r="G36" i="1"/>
  <c r="F35" i="1"/>
  <c r="I34" i="1"/>
  <c r="E34" i="1"/>
  <c r="H33" i="1"/>
  <c r="D33" i="1"/>
  <c r="J67" i="3"/>
  <c r="I43" i="3"/>
  <c r="K43" i="3"/>
  <c r="D34" i="2"/>
  <c r="N67" i="3"/>
  <c r="D20" i="2"/>
  <c r="L67" i="3"/>
  <c r="N43" i="3"/>
  <c r="J43" i="3"/>
  <c r="J19" i="3"/>
  <c r="I19" i="3"/>
  <c r="F43" i="3"/>
  <c r="H67" i="3"/>
  <c r="H19" i="3"/>
  <c r="M43" i="3"/>
  <c r="L43" i="3"/>
  <c r="D26" i="2"/>
  <c r="N19" i="3"/>
  <c r="M19" i="3"/>
  <c r="L19" i="3"/>
  <c r="M67" i="3"/>
  <c r="K19" i="3"/>
  <c r="F19" i="3"/>
  <c r="H43" i="3"/>
  <c r="I67" i="3"/>
  <c r="F67" i="3"/>
  <c r="N33" i="1" l="1"/>
  <c r="N36" i="1"/>
  <c r="N30" i="1" s="1"/>
  <c r="N34" i="1"/>
  <c r="E34" i="2"/>
  <c r="I30" i="1"/>
  <c r="H30" i="1"/>
  <c r="D30" i="1"/>
  <c r="J30" i="1"/>
  <c r="E30" i="1"/>
  <c r="F30" i="1"/>
  <c r="E26" i="2"/>
  <c r="G30" i="1"/>
  <c r="E20" i="2"/>
</calcChain>
</file>

<file path=xl/comments1.xml><?xml version="1.0" encoding="utf-8"?>
<comments xmlns="http://schemas.openxmlformats.org/spreadsheetml/2006/main">
  <authors>
    <author>1</author>
  </authors>
  <commentList>
    <comment ref="N23" authorId="0">
      <text>
        <r>
          <rPr>
            <b/>
            <sz val="9"/>
            <color indexed="81"/>
            <rFont val="Tahoma"/>
            <family val="2"/>
            <charset val="204"/>
          </rPr>
          <t>1:</t>
        </r>
        <r>
          <rPr>
            <sz val="9"/>
            <color indexed="81"/>
            <rFont val="Tahoma"/>
            <family val="2"/>
            <charset val="204"/>
          </rPr>
          <t xml:space="preserve">
истор. память</t>
        </r>
      </text>
    </comment>
  </commentList>
</comments>
</file>

<file path=xl/sharedStrings.xml><?xml version="1.0" encoding="utf-8"?>
<sst xmlns="http://schemas.openxmlformats.org/spreadsheetml/2006/main" count="265" uniqueCount="125">
  <si>
    <t>«Развитие молодёжной политики в муниципальном районе»</t>
  </si>
  <si>
    <t>(наименование подпрограммы)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</si>
  <si>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</si>
  <si>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</si>
  <si>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</si>
  <si>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</si>
  <si>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</si>
  <si>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</si>
  <si>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</si>
  <si>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</si>
  <si>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</si>
  <si>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</si>
  <si>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</si>
  <si>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</si>
  <si>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</si>
  <si>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1.</t>
  </si>
  <si>
    <t>Итого</t>
  </si>
  <si>
    <t>Средства бюджета МО "Кингисеппский муниципальный район"</t>
  </si>
  <si>
    <t>Средства бюджета МО "Кингисеппское городское поселение"</t>
  </si>
  <si>
    <t>-</t>
  </si>
  <si>
    <t>Средства федерального бюджета</t>
  </si>
  <si>
    <t>Средства бюджета Ленинградской области</t>
  </si>
  <si>
    <t>2.</t>
  </si>
  <si>
    <t>2.1.</t>
  </si>
  <si>
    <t>3.</t>
  </si>
  <si>
    <t>3.1.</t>
  </si>
  <si>
    <t>Перечень мероприятий подпрограммы «Развитие молодёжной политики в муниципальном районе»</t>
  </si>
  <si>
    <t>№ п/п</t>
  </si>
  <si>
    <t>Всего, (тыс. руб.)</t>
  </si>
  <si>
    <t>Иные источники</t>
  </si>
  <si>
    <t>1.1</t>
  </si>
  <si>
    <t xml:space="preserve">Планируемые результаты реализации муниципальной программы (подпрограммы) </t>
  </si>
  <si>
    <t xml:space="preserve">наименование муниципальной программы (подпрограммы) 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</si>
  <si>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</si>
  <si>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</si>
  <si>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</si>
  <si>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</si>
  <si>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</si>
  <si>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Бюджет МО "Кингисеппский муниципальный район"</t>
  </si>
  <si>
    <t>Другие источники</t>
  </si>
  <si>
    <t>ед.</t>
  </si>
  <si>
    <t>чел.</t>
  </si>
  <si>
    <t xml:space="preserve">Приложение № 1 </t>
  </si>
  <si>
    <t>Планируемое значение показателя по годам реализации</t>
  </si>
  <si>
    <t>Наименование подпрограммы</t>
  </si>
  <si>
    <t xml:space="preserve">Развитие молодёжной политики в муниципальном районе </t>
  </si>
  <si>
    <t>Цель подпрограммы</t>
  </si>
  <si>
    <t>Создание условий для развития и реализации потенциала молодёжи Кингисеппского района.</t>
  </si>
  <si>
    <t>Муниципальный заказчик подпрограммы</t>
  </si>
  <si>
    <t>Задачи подпрограммы</t>
  </si>
  <si>
    <t>1.Организация и проведение районных молодежных мероприятий</t>
  </si>
  <si>
    <t>2.Участие в молодежных мероприятиях различного уровня</t>
  </si>
  <si>
    <t>3.Поддержка некоммерческих организаций</t>
  </si>
  <si>
    <t>Соисполнители муниципальной подпрограммы</t>
  </si>
  <si>
    <t>МБУК «ККДК»</t>
  </si>
  <si>
    <t>Некоммерческое партнёрство аэроклуб «Взлёт»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</si>
  <si>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</si>
  <si>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</si>
  <si>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</si>
  <si>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 рублей)</t>
  </si>
  <si>
    <t>Всего:</t>
  </si>
  <si>
    <t>в том числе:</t>
  </si>
  <si>
    <t>Планируемые результаты реализации подпрограммы</t>
  </si>
  <si>
    <t xml:space="preserve">1.Организация досуга и свободного времени молодёжи Кингисеппского района. </t>
  </si>
  <si>
    <t>2. Повышение духовно - нравственного, патриотического, интеллектуального и творческого потенциала молодого поколения.</t>
  </si>
  <si>
    <t>3. Повышение социального взаимопонимания, толерантности в молодежной среде.</t>
  </si>
  <si>
    <t>4. Социальная реабилитация молодежи из групп социального риска.</t>
  </si>
  <si>
    <t>5. Популяризация принципов здорового образа  жизни, охрана здоровья молодежи.</t>
  </si>
  <si>
    <t>6. Увеличение охвата подростков и молодежи, вовлекаемых в мероприятия.</t>
  </si>
  <si>
    <t>7. Повышение профессионального мастерства  специалистов в сфере молодёжной политики.</t>
  </si>
  <si>
    <t>Паспорт подпрограммы</t>
  </si>
  <si>
    <t xml:space="preserve">«Приложение № 3 </t>
  </si>
  <si>
    <t>к муниципальной программе «Развитие культуры, спорта и молодежной политики в Кингисеппском муниципальном районе»</t>
  </si>
  <si>
    <t xml:space="preserve">дежной политики в Кингисеппском муниципальном районе" изложить в следующей </t>
  </si>
  <si>
    <t>редакции:</t>
  </si>
  <si>
    <t>8. Приложение № 3 к муниципальной программе "Развитие культуры, спорта и моло-</t>
  </si>
  <si>
    <t>МКУ "Центр культуры, спорта, молодёжной политики и туризма"</t>
  </si>
  <si>
    <t>МКУ «Центр культуры, спорта, молодежной политики и туризма»</t>
  </si>
  <si>
    <t>2021 год</t>
  </si>
  <si>
    <t>Ежегодно с 2016 по 2018 год: количество обученных летному делу 20 чел.</t>
  </si>
  <si>
    <t>2016-2018 г.г.</t>
  </si>
  <si>
    <t>Администрация МО «Кингисеппский муниципальный район» (профильный комитет - Комитет по спорту, культуре, молодежной политике и туризму")</t>
  </si>
  <si>
    <r>
      <t xml:space="preserve">Задача 1 </t>
    </r>
    <r>
      <rPr>
        <sz val="10"/>
        <rFont val="Times New Roman"/>
        <family val="1"/>
        <charset val="204"/>
      </rPr>
      <t>Организация и проведение районных молодежных мероприятий</t>
    </r>
  </si>
  <si>
    <r>
      <t xml:space="preserve">Мероприятие 1 </t>
    </r>
    <r>
      <rPr>
        <sz val="10"/>
        <rFont val="Times New Roman"/>
        <family val="1"/>
        <charset val="204"/>
      </rPr>
      <t>Организация и проведение районных молодежных мероприятий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</si>
  <si>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проведенных мероприятий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</si>
  <si>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участников мероприятия</t>
    </r>
  </si>
  <si>
    <r>
      <t xml:space="preserve">Задача 2 </t>
    </r>
    <r>
      <rPr>
        <sz val="10"/>
        <rFont val="Times New Roman"/>
        <family val="1"/>
        <charset val="204"/>
      </rPr>
      <t>Участие в молодежных мероприятиях различного уровня</t>
    </r>
  </si>
  <si>
    <t>2022 год</t>
  </si>
  <si>
    <t>1.2</t>
  </si>
  <si>
    <t>1.3</t>
  </si>
  <si>
    <t>4.</t>
  </si>
  <si>
    <t>4.1.</t>
  </si>
  <si>
    <t>Количество привлеченых к трудовой деятельности в рамках реализации проекта "Губернаторский молодежный трудовый отряд"- 25 чел.</t>
  </si>
  <si>
    <t>8. Поддержка некоммерческих организаций.</t>
  </si>
  <si>
    <t>9. Увеличение количества молодежи , привлеченных  к трудовой деятельности</t>
  </si>
  <si>
    <t>4.Поддержка деятельности молодежных общественных организаций, объединений, инициатив и развитие добровольческого (волонтерского) движения, содействие трудовой адаптации и занятости молодежи</t>
  </si>
  <si>
    <t xml:space="preserve">Объём финансирования мероприятия в текущем финансовом году (тыс. руб.) </t>
  </si>
  <si>
    <t xml:space="preserve">Ежегодно в 2016 г.-2018г  количество мероприятий-  2 ед.. Охват молодежи - более 500 чел. 
 </t>
  </si>
  <si>
    <t>2014 г.: Количество мероприятий-4 ед. Количество участников от района-88 чел.  В 2015-2016 г.г.: Количество мероприятий-2 ед. Количество участников от района- 49 чел. В 2017 г.: Количество мероприятий-2 ед. Количество участников от района- 60 чел. В 2018 г.: Количество мероприятий-1 ед. Количество участников от района- 25 чел. В 2019-г.  участие в 2 мер. Количество участников от района - 50 чел.</t>
  </si>
  <si>
    <t xml:space="preserve"> В 2016 г: количество мероприятий- 2 ед.. Охват молодежи -более 1000 чел. 
В 2017 г: количество мероприятий- 2 ед..Охват молодежи -более 24000 чел. 
В 2018 г.: Количество мероприятий- 5 ед.. Охват молодежи -20000 чел. 
В 2019 г.: Количество мероприятий- 1 ед.. Охват молодежи -700 чел. 
Планируемые показатели на 2020-2022г.г.: 1 мероприятие ежегодно, 700 чел. участников</t>
  </si>
  <si>
    <t>2014 год: Количество мероприятий-2 ед. Количество участников от района-766 чел. В 2015-2016 годах: Количество мероприятий- 6 ед.. Количество участников -1 150 чел. В 2018г- Количество мероприятий: 6 ед. Количество участников - 25 870 чел.  В 2019 г: Количество мероприятий :4 ед. Количество участников :1150 чел. Планируемые показатели на 2020-2022г.г.: 9 мероприятий ежегодно, 4750 чел. участников</t>
  </si>
  <si>
    <t>2014 год: Количество мероприятий-2 ед. Количество участников от района-766 чел. В 2015-2016 годах: количество мероприятий- 6 ед.. Количество участников от района-1 150 чел. В 2018 г: Количество мероприятий: 9 ед. Количество участников - 25 870 чел. В 2018 г: количество мероприятий :5 ед. Количество участников :25870 чел. В 2019 г: Количество мероприятий :5 ед. Количество участников : 1850 чел. Планируемые показатели на 2020-2022г.г.: 9 мероприятий ежегодно, 4750 чел. участников</t>
  </si>
  <si>
    <r>
      <t xml:space="preserve">Задача 3 </t>
    </r>
    <r>
      <rPr>
        <sz val="10"/>
        <rFont val="Times New Roman"/>
        <family val="1"/>
        <charset val="204"/>
      </rPr>
      <t>Поддержка некоммерческих организаций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</si>
  <si>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обученных летному делу</t>
    </r>
  </si>
  <si>
    <r>
      <t xml:space="preserve">Задача 4 </t>
    </r>
    <r>
      <rPr>
        <sz val="10"/>
        <rFont val="Times New Roman"/>
        <family val="1"/>
        <charset val="204"/>
      </rPr>
      <t>Поддержка деятельности молодежных общественных организаций, объединений, инициатив и развитие добровольческого (волонтерского) движения, содействие трудовой адаптации и занятости молодежи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</si>
  <si>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привлеченых к трудовой деятельности в рамках реализации проекта "Губернаторский молодежный трудовый отряд"</t>
    </r>
  </si>
  <si>
    <t>Приложение № 2</t>
  </si>
  <si>
    <r>
      <t xml:space="preserve">Мероприятие 2 </t>
    </r>
    <r>
      <rPr>
        <sz val="10"/>
        <rFont val="Times New Roman"/>
        <family val="1"/>
        <charset val="204"/>
      </rPr>
      <t>Реализация комплекса мер по сохранению исторической памяти</t>
    </r>
  </si>
  <si>
    <r>
      <t xml:space="preserve">Мероприятие 3 </t>
    </r>
    <r>
      <rPr>
        <sz val="10"/>
        <rFont val="Times New Roman"/>
        <family val="1"/>
        <charset val="204"/>
      </rPr>
      <t>Реализация комплекса мер по профилактике правонарушений и рискованного поведения в молодежной среде</t>
    </r>
  </si>
  <si>
    <r>
      <t xml:space="preserve">Задача 2 </t>
    </r>
    <r>
      <rPr>
        <sz val="10"/>
        <rFont val="Times New Roman"/>
        <family val="1"/>
        <charset val="204"/>
      </rPr>
      <t>Организация участия в молодежных мероприятиях различного уровня</t>
    </r>
  </si>
  <si>
    <r>
      <t xml:space="preserve">Мероприятие 1 </t>
    </r>
    <r>
      <rPr>
        <sz val="10"/>
        <rFont val="Times New Roman"/>
        <family val="1"/>
        <charset val="204"/>
      </rPr>
      <t>Участие в молодежных мероприятиях различного уровня</t>
    </r>
  </si>
  <si>
    <r>
      <t xml:space="preserve">Мероприятие 1 </t>
    </r>
    <r>
      <rPr>
        <sz val="10"/>
        <rFont val="Times New Roman"/>
        <family val="1"/>
        <charset val="204"/>
      </rPr>
      <t xml:space="preserve">Поддержка некоммерческого партнерства аэроклуб «Взлет» </t>
    </r>
  </si>
  <si>
    <r>
      <t xml:space="preserve">Мероприятие 1 </t>
    </r>
    <r>
      <rPr>
        <sz val="10"/>
        <rFont val="Times New Roman"/>
        <family val="1"/>
        <charset val="204"/>
      </rPr>
      <t>Поддержка деятельности молодежных общественных организаций, объединений, инициатив и развитие добровольческого (волонтерского) движения, содействие трудовой адаптации и занятости молодежи</t>
    </r>
  </si>
  <si>
    <t>5. Паспорт подпрограммы "Развитие молодежной политики в муниципальном районе" изложить в новой редакции:</t>
  </si>
  <si>
    <t xml:space="preserve">Приложение № 3 </t>
  </si>
  <si>
    <t>6. Планируемые результаты реализации муниципальной программы (подпрограммы) "Развитие молодежной политики в муниципальном районе" изложить в новой редакции:</t>
  </si>
  <si>
    <t>7. Перечень мероприятий подпрограммы «Развитие молодёжной политики в муниципальном районе» изложить в новой редакции:</t>
  </si>
  <si>
    <t>2023 год</t>
  </si>
  <si>
    <t>2020 г.</t>
  </si>
  <si>
    <t>2020-2023 г.г.</t>
  </si>
  <si>
    <t>2014-2023 г.г.</t>
  </si>
  <si>
    <t>2016-2020 г.г.</t>
  </si>
  <si>
    <t>С 01.01.2014 года по 31.12.2023 года</t>
  </si>
  <si>
    <t>к муниципальной программе «Развитие культуры, спорта и молодежной политики в Кингисеппском муниципальном районе»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№740, от 24.09.2021 г. №2180)</t>
  </si>
  <si>
    <t>к подпрограмме «Развитие молодёжной политики в муниципальном районе»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№740, от 24.09.2021 г. №2180)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</si>
</sst>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_-* #,##0.0_р_._-;\-* #,##0.0_р_._-;_-* &quot;-&quot;?_р_._-;_-@_-"/>
    <numFmt numFmtId="167" formatCode="_-* #,##0.0_р_._-;\-* #,##0.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.5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2" fillId="0" borderId="0" xfId="0" applyFont="1" applyFill="1" applyProtection="1"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top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165" fontId="5" fillId="0" borderId="8" xfId="0" applyNumberFormat="1" applyFont="1" applyFill="1" applyBorder="1" applyAlignment="1" applyProtection="1">
      <alignment horizontal="center" vertical="center" wrapText="1"/>
    </xf>
    <xf numFmtId="165" fontId="8" fillId="0" borderId="8" xfId="0" applyNumberFormat="1" applyFont="1" applyFill="1" applyBorder="1" applyAlignment="1" applyProtection="1">
      <alignment horizontal="center" vertical="center" wrapText="1"/>
    </xf>
    <xf numFmtId="167" fontId="5" fillId="0" borderId="8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vertical="top" wrapText="1"/>
      <protection locked="0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5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165" fontId="2" fillId="0" borderId="0" xfId="0" applyNumberFormat="1" applyFont="1" applyFill="1" applyProtection="1"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65" xfId="0" applyFont="1" applyBorder="1" applyAlignment="1" applyProtection="1">
      <alignment horizontal="center" vertical="center" wrapText="1"/>
      <protection locked="0"/>
    </xf>
    <xf numFmtId="0" fontId="5" fillId="0" borderId="72" xfId="0" applyFont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165" fontId="8" fillId="0" borderId="65" xfId="0" applyNumberFormat="1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166" fontId="5" fillId="0" borderId="39" xfId="0" applyNumberFormat="1" applyFont="1" applyBorder="1" applyAlignment="1" applyProtection="1">
      <alignment horizontal="center" vertical="center" wrapText="1"/>
    </xf>
    <xf numFmtId="167" fontId="5" fillId="0" borderId="8" xfId="0" applyNumberFormat="1" applyFont="1" applyFill="1" applyBorder="1" applyAlignment="1" applyProtection="1">
      <alignment horizontal="left" vertical="center" wrapText="1"/>
    </xf>
    <xf numFmtId="166" fontId="5" fillId="0" borderId="8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vertical="center" wrapText="1"/>
      <protection locked="0"/>
    </xf>
    <xf numFmtId="0" fontId="5" fillId="0" borderId="30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165" fontId="8" fillId="0" borderId="30" xfId="0" applyNumberFormat="1" applyFont="1" applyFill="1" applyBorder="1" applyAlignment="1" applyProtection="1">
      <alignment horizontal="center" vertical="center" wrapText="1"/>
    </xf>
    <xf numFmtId="165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 applyProtection="1">
      <alignment vertical="center" wrapText="1"/>
      <protection locked="0"/>
    </xf>
    <xf numFmtId="165" fontId="5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165" fontId="8" fillId="0" borderId="65" xfId="0" applyNumberFormat="1" applyFont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79" xfId="0" applyFont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51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50" xfId="0" applyFont="1" applyBorder="1" applyAlignment="1" applyProtection="1">
      <alignment horizontal="left" vertical="center" wrapText="1"/>
      <protection locked="0"/>
    </xf>
    <xf numFmtId="0" fontId="5" fillId="0" borderId="4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52" xfId="0" applyFont="1" applyBorder="1" applyAlignment="1" applyProtection="1">
      <alignment horizontal="left" vertical="center" wrapText="1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165" fontId="8" fillId="0" borderId="65" xfId="0" applyNumberFormat="1" applyFont="1" applyBorder="1" applyAlignment="1" applyProtection="1">
      <alignment horizontal="center" vertical="center" wrapText="1"/>
    </xf>
    <xf numFmtId="165" fontId="8" fillId="0" borderId="8" xfId="0" applyNumberFormat="1" applyFont="1" applyBorder="1" applyAlignment="1" applyProtection="1">
      <alignment horizontal="center" vertical="center" wrapText="1"/>
    </xf>
    <xf numFmtId="165" fontId="8" fillId="0" borderId="39" xfId="0" applyNumberFormat="1" applyFont="1" applyBorder="1" applyAlignment="1" applyProtection="1">
      <alignment horizontal="center" vertical="center" wrapText="1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66" xfId="0" applyFont="1" applyBorder="1" applyAlignment="1" applyProtection="1">
      <alignment horizontal="left" vertical="center" wrapText="1"/>
      <protection locked="0"/>
    </xf>
    <xf numFmtId="0" fontId="5" fillId="0" borderId="67" xfId="0" applyFont="1" applyBorder="1" applyAlignment="1" applyProtection="1">
      <alignment horizontal="left" vertical="center" wrapText="1"/>
      <protection locked="0"/>
    </xf>
    <xf numFmtId="0" fontId="5" fillId="0" borderId="68" xfId="0" applyFont="1" applyBorder="1" applyAlignment="1" applyProtection="1">
      <alignment horizontal="left" vertical="center" wrapText="1"/>
      <protection locked="0"/>
    </xf>
    <xf numFmtId="0" fontId="5" fillId="0" borderId="64" xfId="0" applyFont="1" applyBorder="1" applyAlignment="1" applyProtection="1">
      <alignment horizontal="left" vertical="center" wrapText="1"/>
      <protection locked="0"/>
    </xf>
    <xf numFmtId="0" fontId="5" fillId="0" borderId="69" xfId="0" applyFont="1" applyBorder="1" applyAlignment="1" applyProtection="1">
      <alignment horizontal="left" vertical="center" wrapText="1"/>
      <protection locked="0"/>
    </xf>
    <xf numFmtId="0" fontId="5" fillId="0" borderId="70" xfId="0" applyFont="1" applyBorder="1" applyAlignment="1" applyProtection="1">
      <alignment horizontal="left" vertical="center" wrapText="1"/>
      <protection locked="0"/>
    </xf>
    <xf numFmtId="0" fontId="5" fillId="0" borderId="7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78" xfId="0" applyFont="1" applyBorder="1" applyAlignment="1" applyProtection="1">
      <alignment horizontal="center" vertical="center" wrapText="1"/>
      <protection locked="0"/>
    </xf>
    <xf numFmtId="0" fontId="5" fillId="0" borderId="73" xfId="0" applyFont="1" applyBorder="1" applyAlignment="1" applyProtection="1">
      <alignment horizontal="center" vertical="center" wrapText="1"/>
      <protection locked="0"/>
    </xf>
    <xf numFmtId="0" fontId="5" fillId="0" borderId="79" xfId="0" applyFont="1" applyBorder="1" applyAlignment="1" applyProtection="1">
      <alignment horizontal="center" vertical="center" wrapText="1"/>
      <protection locked="0"/>
    </xf>
    <xf numFmtId="0" fontId="5" fillId="0" borderId="80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top" wrapText="1"/>
      <protection locked="0"/>
    </xf>
    <xf numFmtId="0" fontId="5" fillId="0" borderId="57" xfId="0" applyFont="1" applyBorder="1" applyAlignment="1" applyProtection="1">
      <alignment horizontal="center" vertical="top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0" borderId="58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59" xfId="0" applyFont="1" applyBorder="1" applyAlignment="1" applyProtection="1">
      <alignment horizontal="center" vertical="center" wrapText="1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79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0" fontId="5" fillId="0" borderId="42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top" wrapText="1"/>
      <protection locked="0"/>
    </xf>
    <xf numFmtId="0" fontId="5" fillId="0" borderId="49" xfId="0" applyFont="1" applyBorder="1" applyAlignment="1" applyProtection="1">
      <alignment horizontal="center" vertical="top" wrapText="1"/>
      <protection locked="0"/>
    </xf>
    <xf numFmtId="0" fontId="8" fillId="0" borderId="27" xfId="0" applyFont="1" applyBorder="1" applyAlignment="1" applyProtection="1">
      <alignment vertical="top" wrapText="1"/>
      <protection locked="0"/>
    </xf>
    <xf numFmtId="0" fontId="8" fillId="0" borderId="24" xfId="0" applyFont="1" applyBorder="1" applyAlignment="1" applyProtection="1">
      <alignment vertical="top" wrapText="1"/>
      <protection locked="0"/>
    </xf>
    <xf numFmtId="0" fontId="8" fillId="0" borderId="14" xfId="0" applyFont="1" applyBorder="1" applyAlignment="1" applyProtection="1">
      <alignment vertical="top" wrapText="1"/>
      <protection locked="0"/>
    </xf>
    <xf numFmtId="165" fontId="5" fillId="0" borderId="8" xfId="0" applyNumberFormat="1" applyFont="1" applyBorder="1" applyAlignment="1" applyProtection="1">
      <alignment horizontal="center" vertical="center" wrapText="1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top" wrapText="1"/>
      <protection locked="0"/>
    </xf>
    <xf numFmtId="0" fontId="8" fillId="0" borderId="14" xfId="0" applyFont="1" applyBorder="1" applyAlignment="1" applyProtection="1">
      <alignment horizontal="left" vertical="top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5" fillId="0" borderId="76" xfId="0" applyFont="1" applyBorder="1" applyAlignment="1" applyProtection="1">
      <alignment horizontal="center" vertical="center" wrapText="1"/>
      <protection locked="0"/>
    </xf>
    <xf numFmtId="0" fontId="5" fillId="0" borderId="77" xfId="0" applyFont="1" applyBorder="1" applyAlignment="1" applyProtection="1">
      <alignment horizontal="center" vertical="center" wrapText="1"/>
      <protection locked="0"/>
    </xf>
    <xf numFmtId="0" fontId="5" fillId="0" borderId="74" xfId="0" applyFont="1" applyBorder="1" applyAlignment="1" applyProtection="1">
      <alignment horizontal="center" vertical="center" wrapText="1"/>
      <protection locked="0"/>
    </xf>
    <xf numFmtId="0" fontId="5" fillId="0" borderId="7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5" fillId="0" borderId="33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8" fillId="0" borderId="34" xfId="0" applyFont="1" applyBorder="1" applyAlignment="1" applyProtection="1">
      <alignment horizontal="left" vertical="top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31" xfId="0" applyFont="1" applyFill="1" applyBorder="1" applyAlignment="1" applyProtection="1">
      <alignment horizontal="center" vertical="top" wrapText="1"/>
      <protection locked="0"/>
    </xf>
    <xf numFmtId="0" fontId="5" fillId="0" borderId="32" xfId="0" applyFont="1" applyFill="1" applyBorder="1" applyAlignment="1" applyProtection="1">
      <alignment horizontal="center" vertical="top" wrapText="1"/>
      <protection locked="0"/>
    </xf>
    <xf numFmtId="0" fontId="5" fillId="0" borderId="33" xfId="0" applyFont="1" applyFill="1" applyBorder="1" applyAlignment="1" applyProtection="1">
      <alignment horizontal="center" vertical="top" wrapText="1"/>
      <protection locked="0"/>
    </xf>
    <xf numFmtId="0" fontId="5" fillId="0" borderId="27" xfId="0" applyFont="1" applyFill="1" applyBorder="1" applyAlignment="1" applyProtection="1">
      <alignment horizontal="center" vertical="top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40" xfId="0" applyFont="1" applyFill="1" applyBorder="1" applyAlignment="1" applyProtection="1">
      <alignment horizontal="center" vertical="top" wrapText="1"/>
      <protection locked="0"/>
    </xf>
    <xf numFmtId="0" fontId="5" fillId="0" borderId="35" xfId="0" applyFont="1" applyFill="1" applyBorder="1" applyAlignment="1" applyProtection="1">
      <alignment horizontal="left" vertical="top" wrapText="1"/>
      <protection locked="0"/>
    </xf>
    <xf numFmtId="0" fontId="5" fillId="0" borderId="36" xfId="0" applyFont="1" applyFill="1" applyBorder="1" applyAlignment="1" applyProtection="1">
      <alignment horizontal="left" vertical="top" wrapText="1"/>
      <protection locked="0"/>
    </xf>
    <xf numFmtId="0" fontId="5" fillId="0" borderId="37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center" vertical="top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5" fillId="0" borderId="26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Fill="1" applyBorder="1" applyAlignment="1" applyProtection="1">
      <alignment horizontal="center" vertical="top" wrapText="1"/>
      <protection locked="0"/>
    </xf>
    <xf numFmtId="0" fontId="13" fillId="0" borderId="28" xfId="0" applyFont="1" applyFill="1" applyBorder="1" applyAlignment="1" applyProtection="1">
      <alignment horizontal="left" vertical="top" wrapText="1"/>
      <protection locked="0"/>
    </xf>
    <xf numFmtId="0" fontId="13" fillId="0" borderId="29" xfId="0" applyFont="1" applyFill="1" applyBorder="1" applyAlignment="1" applyProtection="1">
      <alignment horizontal="left" vertical="top" wrapText="1"/>
      <protection locked="0"/>
    </xf>
    <xf numFmtId="0" fontId="13" fillId="0" borderId="15" xfId="0" applyFont="1" applyFill="1" applyBorder="1" applyAlignment="1" applyProtection="1">
      <alignment horizontal="left" vertical="top" wrapText="1"/>
      <protection locked="0"/>
    </xf>
    <xf numFmtId="49" fontId="5" fillId="0" borderId="25" xfId="0" applyNumberFormat="1" applyFont="1" applyFill="1" applyBorder="1" applyAlignment="1" applyProtection="1">
      <alignment horizontal="center" vertical="top" wrapText="1"/>
      <protection locked="0"/>
    </xf>
    <xf numFmtId="49" fontId="5" fillId="0" borderId="26" xfId="0" applyNumberFormat="1" applyFont="1" applyFill="1" applyBorder="1" applyAlignment="1" applyProtection="1">
      <alignment horizontal="center" vertical="top" wrapText="1"/>
      <protection locked="0"/>
    </xf>
    <xf numFmtId="49" fontId="5" fillId="0" borderId="13" xfId="0" applyNumberFormat="1" applyFont="1" applyFill="1" applyBorder="1" applyAlignment="1" applyProtection="1">
      <alignment horizontal="center" vertical="top" wrapText="1"/>
      <protection locked="0"/>
    </xf>
    <xf numFmtId="0" fontId="8" fillId="0" borderId="27" xfId="0" applyFont="1" applyFill="1" applyBorder="1" applyAlignment="1" applyProtection="1">
      <alignment horizontal="left" vertical="top" wrapText="1"/>
      <protection locked="0"/>
    </xf>
    <xf numFmtId="0" fontId="8" fillId="0" borderId="24" xfId="0" applyFont="1" applyFill="1" applyBorder="1" applyAlignment="1" applyProtection="1">
      <alignment horizontal="left" vertical="top" wrapText="1"/>
      <protection locked="0"/>
    </xf>
    <xf numFmtId="0" fontId="8" fillId="0" borderId="14" xfId="0" applyFont="1" applyFill="1" applyBorder="1" applyAlignment="1" applyProtection="1">
      <alignment horizontal="left" vertical="top" wrapText="1"/>
      <protection locked="0"/>
    </xf>
    <xf numFmtId="0" fontId="5" fillId="0" borderId="14" xfId="0" applyFont="1" applyFill="1" applyBorder="1" applyAlignment="1" applyProtection="1">
      <alignment horizontal="center" vertical="top" wrapText="1"/>
      <protection locked="0"/>
    </xf>
    <xf numFmtId="0" fontId="8" fillId="0" borderId="34" xfId="0" applyFont="1" applyFill="1" applyBorder="1" applyAlignment="1" applyProtection="1">
      <alignment horizontal="left" vertical="top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8" fillId="0" borderId="27" xfId="0" applyFont="1" applyFill="1" applyBorder="1" applyAlignment="1" applyProtection="1">
      <alignment vertical="top" wrapText="1"/>
      <protection locked="0"/>
    </xf>
    <xf numFmtId="0" fontId="8" fillId="0" borderId="24" xfId="0" applyFont="1" applyFill="1" applyBorder="1" applyAlignment="1" applyProtection="1">
      <alignment vertical="top" wrapText="1"/>
      <protection locked="0"/>
    </xf>
    <xf numFmtId="0" fontId="8" fillId="0" borderId="14" xfId="0" applyFont="1" applyFill="1" applyBorder="1" applyAlignment="1" applyProtection="1">
      <alignment vertical="top" wrapText="1"/>
      <protection locked="0"/>
    </xf>
    <xf numFmtId="0" fontId="5" fillId="0" borderId="25" xfId="0" applyFont="1" applyFill="1" applyBorder="1" applyAlignment="1" applyProtection="1">
      <alignment vertical="top" wrapText="1"/>
      <protection locked="0"/>
    </xf>
    <xf numFmtId="0" fontId="5" fillId="0" borderId="26" xfId="0" applyFont="1" applyFill="1" applyBorder="1" applyAlignment="1" applyProtection="1">
      <alignment vertical="top" wrapText="1"/>
      <protection locked="0"/>
    </xf>
    <xf numFmtId="0" fontId="5" fillId="0" borderId="13" xfId="0" applyFont="1" applyFill="1" applyBorder="1" applyAlignment="1" applyProtection="1">
      <alignment vertical="top" wrapText="1"/>
      <protection locked="0"/>
    </xf>
    <xf numFmtId="0" fontId="5" fillId="0" borderId="9" xfId="0" applyFont="1" applyFill="1" applyBorder="1" applyAlignment="1" applyProtection="1">
      <alignment vertical="top" wrapText="1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9" fillId="0" borderId="0" xfId="0" applyFont="1" applyFill="1" applyAlignment="1" applyProtection="1">
      <alignment horizontal="left" vertical="center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workbookViewId="0">
      <selection activeCell="H2" sqref="H2:N4"/>
    </sheetView>
  </sheetViews>
  <sheetFormatPr defaultRowHeight="15" x14ac:dyDescent="0.25"/>
  <cols>
    <col min="1" max="1" width="3.28515625" style="1" customWidth="1"/>
    <col min="2" max="2" width="14.28515625" style="1" customWidth="1"/>
    <col min="3" max="3" width="14.42578125" style="1" customWidth="1"/>
    <col min="4" max="16384" width="9.140625" style="1"/>
  </cols>
  <sheetData>
    <row r="1" spans="2:14" ht="18.75" x14ac:dyDescent="0.3">
      <c r="B1" s="4"/>
      <c r="H1" s="5"/>
      <c r="I1" s="6"/>
      <c r="J1" s="88" t="s">
        <v>114</v>
      </c>
      <c r="K1" s="88"/>
      <c r="L1" s="88"/>
      <c r="M1" s="52"/>
    </row>
    <row r="2" spans="2:14" ht="33" customHeight="1" x14ac:dyDescent="0.25">
      <c r="H2" s="89" t="s">
        <v>123</v>
      </c>
      <c r="I2" s="89"/>
      <c r="J2" s="89"/>
      <c r="K2" s="89"/>
      <c r="L2" s="89"/>
      <c r="M2" s="89"/>
      <c r="N2" s="89"/>
    </row>
    <row r="3" spans="2:14" ht="46.5" customHeight="1" x14ac:dyDescent="0.25">
      <c r="H3" s="89"/>
      <c r="I3" s="89"/>
      <c r="J3" s="89"/>
      <c r="K3" s="89"/>
      <c r="L3" s="89"/>
      <c r="M3" s="89"/>
      <c r="N3" s="89"/>
    </row>
    <row r="4" spans="2:14" x14ac:dyDescent="0.25">
      <c r="H4" s="89"/>
      <c r="I4" s="89"/>
      <c r="J4" s="89"/>
      <c r="K4" s="89"/>
      <c r="L4" s="89"/>
      <c r="M4" s="89"/>
      <c r="N4" s="89"/>
    </row>
    <row r="5" spans="2:14" hidden="1" x14ac:dyDescent="0.25"/>
    <row r="6" spans="2:14" ht="18.75" hidden="1" x14ac:dyDescent="0.3">
      <c r="B6" s="94" t="s">
        <v>75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</row>
    <row r="7" spans="2:14" ht="18.75" hidden="1" x14ac:dyDescent="0.3">
      <c r="B7" s="94" t="s">
        <v>73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</row>
    <row r="8" spans="2:14" ht="18.75" hidden="1" x14ac:dyDescent="0.3">
      <c r="B8" s="94" t="s">
        <v>74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idden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</row>
    <row r="10" spans="2:14" ht="18.75" hidden="1" x14ac:dyDescent="0.3">
      <c r="B10" s="4"/>
      <c r="H10" s="5"/>
      <c r="I10" s="6"/>
      <c r="J10" s="88" t="s">
        <v>71</v>
      </c>
      <c r="K10" s="88"/>
      <c r="L10" s="88"/>
      <c r="M10" s="88"/>
      <c r="N10" s="88"/>
    </row>
    <row r="11" spans="2:14" ht="15" hidden="1" customHeight="1" x14ac:dyDescent="0.25">
      <c r="I11" s="95" t="s">
        <v>72</v>
      </c>
      <c r="J11" s="95"/>
      <c r="K11" s="95"/>
      <c r="L11" s="95"/>
      <c r="M11" s="95"/>
      <c r="N11" s="95"/>
    </row>
    <row r="12" spans="2:14" hidden="1" x14ac:dyDescent="0.25">
      <c r="H12" s="7"/>
      <c r="I12" s="95"/>
      <c r="J12" s="95"/>
      <c r="K12" s="95"/>
      <c r="L12" s="95"/>
      <c r="M12" s="95"/>
      <c r="N12" s="95"/>
    </row>
    <row r="13" spans="2:14" hidden="1" x14ac:dyDescent="0.25">
      <c r="H13" s="7"/>
      <c r="I13" s="95"/>
      <c r="J13" s="95"/>
      <c r="K13" s="95"/>
      <c r="L13" s="95"/>
      <c r="M13" s="95"/>
      <c r="N13" s="95"/>
    </row>
    <row r="14" spans="2:14" ht="22.5" customHeight="1" x14ac:dyDescent="0.25">
      <c r="B14" s="96" t="s">
        <v>113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</row>
    <row r="15" spans="2:14" ht="25.5" customHeight="1" x14ac:dyDescent="0.25">
      <c r="B15" s="90" t="s">
        <v>70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</row>
    <row r="16" spans="2:14" ht="15.75" thickBot="1" x14ac:dyDescent="0.3"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2:14" ht="31.5" customHeight="1" x14ac:dyDescent="0.25">
      <c r="B17" s="26" t="s">
        <v>44</v>
      </c>
      <c r="C17" s="91" t="s">
        <v>45</v>
      </c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</row>
    <row r="18" spans="2:14" ht="30" customHeight="1" x14ac:dyDescent="0.25">
      <c r="B18" s="30" t="s">
        <v>46</v>
      </c>
      <c r="C18" s="70" t="s">
        <v>47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2"/>
    </row>
    <row r="19" spans="2:14" ht="45.75" customHeight="1" x14ac:dyDescent="0.25">
      <c r="B19" s="30" t="s">
        <v>48</v>
      </c>
      <c r="C19" s="67" t="s">
        <v>81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9"/>
    </row>
    <row r="20" spans="2:14" ht="15" customHeight="1" x14ac:dyDescent="0.25">
      <c r="B20" s="84" t="s">
        <v>49</v>
      </c>
      <c r="C20" s="85" t="s">
        <v>50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</row>
    <row r="21" spans="2:14" ht="15" customHeight="1" x14ac:dyDescent="0.25">
      <c r="B21" s="84"/>
      <c r="C21" s="86" t="s">
        <v>51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6"/>
    </row>
    <row r="22" spans="2:14" ht="15" customHeight="1" x14ac:dyDescent="0.25">
      <c r="B22" s="84"/>
      <c r="C22" s="86" t="s">
        <v>52</v>
      </c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6"/>
    </row>
    <row r="23" spans="2:14" ht="31.5" customHeight="1" x14ac:dyDescent="0.25">
      <c r="B23" s="84"/>
      <c r="C23" s="87" t="s">
        <v>95</v>
      </c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3"/>
    </row>
    <row r="24" spans="2:14" ht="15" customHeight="1" x14ac:dyDescent="0.25">
      <c r="B24" s="59" t="s">
        <v>53</v>
      </c>
      <c r="C24" s="67" t="s">
        <v>77</v>
      </c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9"/>
    </row>
    <row r="25" spans="2:14" x14ac:dyDescent="0.25">
      <c r="B25" s="59"/>
      <c r="C25" s="64" t="s">
        <v>54</v>
      </c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6"/>
    </row>
    <row r="26" spans="2:14" ht="15" customHeight="1" x14ac:dyDescent="0.25">
      <c r="B26" s="59"/>
      <c r="C26" s="61" t="s">
        <v>55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3"/>
    </row>
    <row r="27" spans="2:14" ht="39.75" customHeight="1" x14ac:dyDescent="0.25">
      <c r="B27" s="30" t="s">
        <v>56</v>
      </c>
      <c r="C27" s="70" t="s">
        <v>122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2:14" ht="22.5" customHeight="1" x14ac:dyDescent="0.25">
      <c r="B28" s="59" t="s">
        <v>57</v>
      </c>
      <c r="C28" s="60" t="s">
        <v>58</v>
      </c>
      <c r="D28" s="73" t="s">
        <v>59</v>
      </c>
      <c r="E28" s="74"/>
      <c r="F28" s="74"/>
      <c r="G28" s="74"/>
      <c r="H28" s="74"/>
      <c r="I28" s="74"/>
      <c r="J28" s="74"/>
      <c r="K28" s="74"/>
      <c r="L28" s="74"/>
      <c r="M28" s="74"/>
      <c r="N28" s="75"/>
    </row>
    <row r="29" spans="2:14" ht="27" customHeight="1" x14ac:dyDescent="0.25">
      <c r="B29" s="59"/>
      <c r="C29" s="60"/>
      <c r="D29" s="29" t="s">
        <v>8</v>
      </c>
      <c r="E29" s="31" t="s">
        <v>9</v>
      </c>
      <c r="F29" s="31" t="s">
        <v>10</v>
      </c>
      <c r="G29" s="31" t="s">
        <v>11</v>
      </c>
      <c r="H29" s="31" t="s">
        <v>12</v>
      </c>
      <c r="I29" s="31" t="s">
        <v>13</v>
      </c>
      <c r="J29" s="31" t="s">
        <v>14</v>
      </c>
      <c r="K29" s="29" t="s">
        <v>78</v>
      </c>
      <c r="L29" s="29" t="s">
        <v>87</v>
      </c>
      <c r="M29" s="53" t="s">
        <v>117</v>
      </c>
      <c r="N29" s="27" t="s">
        <v>16</v>
      </c>
    </row>
    <row r="30" spans="2:14" x14ac:dyDescent="0.25">
      <c r="B30" s="59"/>
      <c r="C30" s="35" t="s">
        <v>60</v>
      </c>
      <c r="D30" s="77">
        <f>SUM(D32:D36)</f>
        <v>287.10000000000002</v>
      </c>
      <c r="E30" s="77">
        <f t="shared" ref="E30:J30" si="0">SUM(E32:E36)</f>
        <v>300</v>
      </c>
      <c r="F30" s="77">
        <f>SUM(F32:F36)</f>
        <v>2032.26</v>
      </c>
      <c r="G30" s="77">
        <f t="shared" si="0"/>
        <v>2429</v>
      </c>
      <c r="H30" s="77">
        <f t="shared" si="0"/>
        <v>2451.6999999999998</v>
      </c>
      <c r="I30" s="77">
        <f t="shared" si="0"/>
        <v>383.5</v>
      </c>
      <c r="J30" s="77">
        <f t="shared" si="0"/>
        <v>579.65000000000009</v>
      </c>
      <c r="K30" s="78">
        <f>SUM(K32:K36)</f>
        <v>279.3</v>
      </c>
      <c r="L30" s="78">
        <f>SUM(L32:L36)</f>
        <v>695.40000000000009</v>
      </c>
      <c r="M30" s="78">
        <f>SUM(M32:M36)</f>
        <v>670.9</v>
      </c>
      <c r="N30" s="76">
        <f>SUM(N32:N36)</f>
        <v>10108.810000000001</v>
      </c>
    </row>
    <row r="31" spans="2:14" ht="15" customHeight="1" x14ac:dyDescent="0.25">
      <c r="B31" s="59"/>
      <c r="C31" s="10" t="s">
        <v>61</v>
      </c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6"/>
    </row>
    <row r="32" spans="2:14" ht="66" customHeight="1" x14ac:dyDescent="0.25">
      <c r="B32" s="59"/>
      <c r="C32" s="11" t="s">
        <v>17</v>
      </c>
      <c r="D32" s="39">
        <f>'Прил2 молодежь'!H20+'Прил2 молодежь'!H44+'Прил2 молодежь'!H56+'Прил2 молодежь'!H68</f>
        <v>287.10000000000002</v>
      </c>
      <c r="E32" s="39">
        <f>'Прил2 молодежь'!I20+'Прил2 молодежь'!I44+'Прил2 молодежь'!I56+'Прил2 молодежь'!I68</f>
        <v>300</v>
      </c>
      <c r="F32" s="39">
        <f>'Прил2 молодежь'!J20+'Прил2 молодежь'!J44+'Прил2 молодежь'!J56+'Прил2 молодежь'!J68</f>
        <v>1738.5</v>
      </c>
      <c r="G32" s="39">
        <f>'Прил2 молодежь'!K20+'Прил2 молодежь'!K44+'Прил2 молодежь'!K56+'Прил2 молодежь'!K68</f>
        <v>2155</v>
      </c>
      <c r="H32" s="39">
        <f>'Прил2 молодежь'!L20+'Прил2 молодежь'!L44+'Прил2 молодежь'!L56+'Прил2 молодежь'!L68</f>
        <v>2157.1</v>
      </c>
      <c r="I32" s="39">
        <f>'Прил2 молодежь'!M20+'Прил2 молодежь'!M44+'Прил2 молодежь'!M56+'Прил2 молодежь'!M68</f>
        <v>263.5</v>
      </c>
      <c r="J32" s="39">
        <f>'Прил2 молодежь'!N20+'Прил2 молодежь'!N44+'Прил2 молодежь'!N56+'Прил2 молодежь'!N68</f>
        <v>261.55</v>
      </c>
      <c r="K32" s="39">
        <f>'Прил2 молодежь'!O20+'Прил2 молодежь'!O44+'Прил2 молодежь'!O56+'Прил2 молодежь'!O68</f>
        <v>279.3</v>
      </c>
      <c r="L32" s="39">
        <f>'Прил2 молодежь'!P20+'Прил2 молодежь'!P44+'Прил2 молодежь'!P56+'Прил2 молодежь'!P68</f>
        <v>306.90000000000003</v>
      </c>
      <c r="M32" s="39">
        <f>'Прил2 молодежь'!Q20+'Прил2 молодежь'!Q44+'Прил2 молодежь'!Q56+'Прил2 молодежь'!Q68</f>
        <v>282.39999999999998</v>
      </c>
      <c r="N32" s="33">
        <f>SUM(D32:M32)</f>
        <v>8031.35</v>
      </c>
    </row>
    <row r="33" spans="2:14" ht="63" customHeight="1" x14ac:dyDescent="0.25">
      <c r="B33" s="59"/>
      <c r="C33" s="11" t="s">
        <v>18</v>
      </c>
      <c r="D33" s="39">
        <f>'Прил2 молодежь'!H21+'Прил2 молодежь'!H45+'Прил2 молодежь'!H57+'Прил2 молодежь'!H69</f>
        <v>0</v>
      </c>
      <c r="E33" s="39">
        <f>'Прил2 молодежь'!I21+'Прил2 молодежь'!I45+'Прил2 молодежь'!I57+'Прил2 молодежь'!I69</f>
        <v>0</v>
      </c>
      <c r="F33" s="39">
        <f>'Прил2 молодежь'!J21+'Прил2 молодежь'!J45+'Прил2 молодежь'!J57+'Прил2 молодежь'!J69</f>
        <v>0</v>
      </c>
      <c r="G33" s="39">
        <f>'Прил2 молодежь'!K21+'Прил2 молодежь'!K45+'Прил2 молодежь'!K57+'Прил2 молодежь'!K69</f>
        <v>0</v>
      </c>
      <c r="H33" s="39">
        <f>'Прил2 молодежь'!L21+'Прил2 молодежь'!L45+'Прил2 молодежь'!L57+'Прил2 молодежь'!L69</f>
        <v>0</v>
      </c>
      <c r="I33" s="39">
        <f>'Прил2 молодежь'!M21+'Прил2 молодежь'!M45+'Прил2 молодежь'!M57+'Прил2 молодежь'!M69</f>
        <v>0</v>
      </c>
      <c r="J33" s="39">
        <f>'Прил2 молодежь'!N21+'Прил2 молодежь'!N45+'Прил2 молодежь'!N57+'Прил2 молодежь'!N69</f>
        <v>0</v>
      </c>
      <c r="K33" s="39">
        <f>'Прил2 молодежь'!O21+'Прил2 молодежь'!O45+'Прил2 молодежь'!O57+'Прил2 молодежь'!O69</f>
        <v>0</v>
      </c>
      <c r="L33" s="39">
        <f>'Прил2 молодежь'!P21+'Прил2 молодежь'!P45+'Прил2 молодежь'!P57+'Прил2 молодежь'!P69</f>
        <v>0</v>
      </c>
      <c r="M33" s="39">
        <f>'Прил2 молодежь'!Q21+'Прил2 молодежь'!Q45+'Прил2 молодежь'!Q57+'Прил2 молодежь'!Q69</f>
        <v>0</v>
      </c>
      <c r="N33" s="55">
        <f t="shared" ref="N33:N34" si="1">SUM(D33:M33)</f>
        <v>0</v>
      </c>
    </row>
    <row r="34" spans="2:14" ht="39" customHeight="1" x14ac:dyDescent="0.25">
      <c r="B34" s="59"/>
      <c r="C34" s="11" t="s">
        <v>20</v>
      </c>
      <c r="D34" s="39">
        <f>'Прил2 молодежь'!H22+'Прил2 молодежь'!H46+'Прил2 молодежь'!H58+'Прил2 молодежь'!H70</f>
        <v>0</v>
      </c>
      <c r="E34" s="39">
        <f>'Прил2 молодежь'!I22+'Прил2 молодежь'!I46+'Прил2 молодежь'!I58+'Прил2 молодежь'!I70</f>
        <v>0</v>
      </c>
      <c r="F34" s="39">
        <f>'Прил2 молодежь'!J22+'Прил2 молодежь'!J46+'Прил2 молодежь'!J58+'Прил2 молодежь'!J70</f>
        <v>0</v>
      </c>
      <c r="G34" s="39">
        <f>'Прил2 молодежь'!K22+'Прил2 молодежь'!K46+'Прил2 молодежь'!K58+'Прил2 молодежь'!K70</f>
        <v>0</v>
      </c>
      <c r="H34" s="39">
        <f>'Прил2 молодежь'!L22+'Прил2 молодежь'!L46+'Прил2 молодежь'!L58+'Прил2 молодежь'!L70</f>
        <v>0</v>
      </c>
      <c r="I34" s="39">
        <f>'Прил2 молодежь'!M22+'Прил2 молодежь'!M46+'Прил2 молодежь'!M58+'Прил2 молодежь'!M70</f>
        <v>0</v>
      </c>
      <c r="J34" s="39">
        <f>'Прил2 молодежь'!N22+'Прил2 молодежь'!N46+'Прил2 молодежь'!N58+'Прил2 молодежь'!N70</f>
        <v>0</v>
      </c>
      <c r="K34" s="39">
        <f>'Прил2 молодежь'!O22+'Прил2 молодежь'!O46+'Прил2 молодежь'!O58+'Прил2 молодежь'!O70</f>
        <v>0</v>
      </c>
      <c r="L34" s="39">
        <f>'Прил2 молодежь'!P22+'Прил2 молодежь'!P46+'Прил2 молодежь'!P58+'Прил2 молодежь'!P70</f>
        <v>0</v>
      </c>
      <c r="M34" s="39">
        <f>'Прил2 молодежь'!Q22+'Прил2 молодежь'!Q46+'Прил2 молодежь'!Q58+'Прил2 молодежь'!Q70</f>
        <v>0</v>
      </c>
      <c r="N34" s="55">
        <f t="shared" si="1"/>
        <v>0</v>
      </c>
    </row>
    <row r="35" spans="2:14" ht="50.25" customHeight="1" x14ac:dyDescent="0.25">
      <c r="B35" s="59"/>
      <c r="C35" s="12" t="s">
        <v>21</v>
      </c>
      <c r="D35" s="39">
        <f>'Прил2 молодежь'!H23+'Прил2 молодежь'!H47+'Прил2 молодежь'!H59+'Прил2 молодежь'!H71</f>
        <v>0</v>
      </c>
      <c r="E35" s="39">
        <f>'Прил2 молодежь'!I23+'Прил2 молодежь'!I47+'Прил2 молодежь'!I59+'Прил2 молодежь'!I71</f>
        <v>0</v>
      </c>
      <c r="F35" s="39">
        <f>'Прил2 молодежь'!J23+'Прил2 молодежь'!J47+'Прил2 молодежь'!J59+'Прил2 молодежь'!J71</f>
        <v>293.76</v>
      </c>
      <c r="G35" s="39">
        <f>'Прил2 молодежь'!K23+'Прил2 молодежь'!K47+'Прил2 молодежь'!K59+'Прил2 молодежь'!K71</f>
        <v>274</v>
      </c>
      <c r="H35" s="39">
        <f>'Прил2 молодежь'!L23+'Прил2 молодежь'!L47+'Прил2 молодежь'!L59+'Прил2 молодежь'!L71</f>
        <v>294.60000000000002</v>
      </c>
      <c r="I35" s="39">
        <f>'Прил2 молодежь'!M23+'Прил2 молодежь'!M47+'Прил2 молодежь'!M59+'Прил2 молодежь'!M71</f>
        <v>120</v>
      </c>
      <c r="J35" s="39">
        <f>'Прил2 молодежь'!N23+'Прил2 молодежь'!N47+'Прил2 молодежь'!N59+'Прил2 молодежь'!N71</f>
        <v>318.10000000000002</v>
      </c>
      <c r="K35" s="39">
        <f>'Прил2 молодежь'!O23+'Прил2 молодежь'!O47+'Прил2 молодежь'!O59+'Прил2 молодежь'!O71</f>
        <v>0</v>
      </c>
      <c r="L35" s="39">
        <f>'Прил2 молодежь'!P23+'Прил2 молодежь'!P47+'Прил2 молодежь'!P59+'Прил2 молодежь'!P71</f>
        <v>388.5</v>
      </c>
      <c r="M35" s="39">
        <f>'Прил2 молодежь'!Q23+'Прил2 молодежь'!Q47+'Прил2 молодежь'!Q59+'Прил2 молодежь'!Q71</f>
        <v>388.5</v>
      </c>
      <c r="N35" s="55">
        <f>SUM(D35:M35)</f>
        <v>2077.46</v>
      </c>
    </row>
    <row r="36" spans="2:14" ht="21" customHeight="1" x14ac:dyDescent="0.25">
      <c r="B36" s="59"/>
      <c r="C36" s="11" t="s">
        <v>29</v>
      </c>
      <c r="D36" s="39">
        <f>'Прил2 молодежь'!H24+'Прил2 молодежь'!H48+'Прил2 молодежь'!H60+'Прил2 молодежь'!H72</f>
        <v>0</v>
      </c>
      <c r="E36" s="39">
        <f>'Прил2 молодежь'!I24+'Прил2 молодежь'!I48+'Прил2 молодежь'!I60+'Прил2 молодежь'!I72</f>
        <v>0</v>
      </c>
      <c r="F36" s="39">
        <f>'Прил2 молодежь'!J24+'Прил2 молодежь'!J48+'Прил2 молодежь'!J60+'Прил2 молодежь'!J72</f>
        <v>0</v>
      </c>
      <c r="G36" s="39">
        <f>'Прил2 молодежь'!K24+'Прил2 молодежь'!K48+'Прил2 молодежь'!K60+'Прил2 молодежь'!K72</f>
        <v>0</v>
      </c>
      <c r="H36" s="39">
        <f>'Прил2 молодежь'!L24+'Прил2 молодежь'!L48+'Прил2 молодежь'!L60+'Прил2 молодежь'!L72</f>
        <v>0</v>
      </c>
      <c r="I36" s="39">
        <f>'Прил2 молодежь'!M24+'Прил2 молодежь'!M48+'Прил2 молодежь'!M60+'Прил2 молодежь'!M72</f>
        <v>0</v>
      </c>
      <c r="J36" s="39">
        <f>'Прил2 молодежь'!N24+'Прил2 молодежь'!N48+'Прил2 молодежь'!N60+'Прил2 молодежь'!N72</f>
        <v>0</v>
      </c>
      <c r="K36" s="39">
        <f>'Прил2 молодежь'!O24+'Прил2 молодежь'!O48+'Прил2 молодежь'!O60+'Прил2 молодежь'!O72</f>
        <v>0</v>
      </c>
      <c r="L36" s="39">
        <f>'Прил2 молодежь'!P24+'Прил2 молодежь'!P48+'Прил2 молодежь'!P60+'Прил2 молодежь'!P72</f>
        <v>0</v>
      </c>
      <c r="M36" s="39">
        <f>'Прил2 молодежь'!Q24+'Прил2 молодежь'!Q48+'Прил2 молодежь'!Q60+'Прил2 молодежь'!Q72</f>
        <v>0</v>
      </c>
      <c r="N36" s="55">
        <f>SUM(D36:M36)</f>
        <v>0</v>
      </c>
    </row>
    <row r="37" spans="2:14" ht="18.75" customHeight="1" x14ac:dyDescent="0.25">
      <c r="B37" s="59" t="s">
        <v>62</v>
      </c>
      <c r="C37" s="67" t="s">
        <v>63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</row>
    <row r="38" spans="2:14" ht="18" customHeight="1" x14ac:dyDescent="0.25">
      <c r="B38" s="59"/>
      <c r="C38" s="64" t="s">
        <v>64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6"/>
    </row>
    <row r="39" spans="2:14" ht="15" customHeight="1" x14ac:dyDescent="0.25">
      <c r="B39" s="59"/>
      <c r="C39" s="64" t="s">
        <v>65</v>
      </c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6"/>
    </row>
    <row r="40" spans="2:14" ht="18" customHeight="1" x14ac:dyDescent="0.25">
      <c r="B40" s="59"/>
      <c r="C40" s="64" t="s">
        <v>66</v>
      </c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6"/>
    </row>
    <row r="41" spans="2:14" ht="17.25" customHeight="1" x14ac:dyDescent="0.25">
      <c r="B41" s="59"/>
      <c r="C41" s="64" t="s">
        <v>67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</row>
    <row r="42" spans="2:14" ht="17.25" customHeight="1" x14ac:dyDescent="0.25">
      <c r="B42" s="59"/>
      <c r="C42" s="64" t="s">
        <v>68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6"/>
    </row>
    <row r="43" spans="2:14" ht="17.25" customHeight="1" x14ac:dyDescent="0.25">
      <c r="B43" s="59"/>
      <c r="C43" s="64" t="s">
        <v>69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6"/>
    </row>
    <row r="44" spans="2:14" ht="17.25" customHeight="1" x14ac:dyDescent="0.25">
      <c r="B44" s="79"/>
      <c r="C44" s="64" t="s">
        <v>93</v>
      </c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6"/>
    </row>
    <row r="45" spans="2:14" ht="18" customHeight="1" thickBot="1" x14ac:dyDescent="0.3">
      <c r="B45" s="80"/>
      <c r="C45" s="81" t="s">
        <v>94</v>
      </c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3"/>
    </row>
  </sheetData>
  <sheetProtection password="C665" sheet="1" objects="1" scenarios="1"/>
  <mergeCells count="46">
    <mergeCell ref="J1:L1"/>
    <mergeCell ref="H2:N4"/>
    <mergeCell ref="B15:N15"/>
    <mergeCell ref="C17:N17"/>
    <mergeCell ref="C18:N18"/>
    <mergeCell ref="B6:N6"/>
    <mergeCell ref="B7:N7"/>
    <mergeCell ref="B8:N8"/>
    <mergeCell ref="J10:N10"/>
    <mergeCell ref="I11:N13"/>
    <mergeCell ref="B14:N14"/>
    <mergeCell ref="B20:B23"/>
    <mergeCell ref="C19:N19"/>
    <mergeCell ref="C20:N20"/>
    <mergeCell ref="C21:N21"/>
    <mergeCell ref="C23:N23"/>
    <mergeCell ref="C22:N22"/>
    <mergeCell ref="B37:B45"/>
    <mergeCell ref="I30:I31"/>
    <mergeCell ref="J30:J31"/>
    <mergeCell ref="L30:L31"/>
    <mergeCell ref="D30:D31"/>
    <mergeCell ref="C45:N45"/>
    <mergeCell ref="C43:N43"/>
    <mergeCell ref="C42:N42"/>
    <mergeCell ref="C41:N41"/>
    <mergeCell ref="C40:N40"/>
    <mergeCell ref="C39:N39"/>
    <mergeCell ref="C38:N38"/>
    <mergeCell ref="C37:N37"/>
    <mergeCell ref="C44:N44"/>
    <mergeCell ref="M30:M31"/>
    <mergeCell ref="B24:B26"/>
    <mergeCell ref="B28:B36"/>
    <mergeCell ref="C28:C29"/>
    <mergeCell ref="C26:N26"/>
    <mergeCell ref="C25:N25"/>
    <mergeCell ref="C24:N24"/>
    <mergeCell ref="C27:N27"/>
    <mergeCell ref="D28:N28"/>
    <mergeCell ref="N30:N31"/>
    <mergeCell ref="E30:E31"/>
    <mergeCell ref="F30:F31"/>
    <mergeCell ref="G30:G31"/>
    <mergeCell ref="H30:H31"/>
    <mergeCell ref="K30:K31"/>
  </mergeCells>
  <printOptions horizontalCentered="1"/>
  <pageMargins left="0" right="0" top="0" bottom="0" header="0" footer="0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R35"/>
  <sheetViews>
    <sheetView topLeftCell="C1" workbookViewId="0">
      <selection activeCell="L4" sqref="L4"/>
    </sheetView>
  </sheetViews>
  <sheetFormatPr defaultRowHeight="15" x14ac:dyDescent="0.25"/>
  <cols>
    <col min="1" max="1" width="1" style="1" customWidth="1"/>
    <col min="2" max="2" width="6" style="1" customWidth="1"/>
    <col min="3" max="3" width="22.28515625" style="1" customWidth="1"/>
    <col min="4" max="4" width="11.28515625" style="1" customWidth="1"/>
    <col min="5" max="5" width="9.7109375" style="1" customWidth="1"/>
    <col min="6" max="6" width="15.28515625" style="1" customWidth="1"/>
    <col min="7" max="7" width="9.7109375" style="1" customWidth="1"/>
    <col min="8" max="8" width="11.28515625" style="1" customWidth="1"/>
    <col min="9" max="16384" width="9.140625" style="1"/>
  </cols>
  <sheetData>
    <row r="1" spans="2:18" x14ac:dyDescent="0.25">
      <c r="K1" s="5"/>
      <c r="L1" s="5"/>
      <c r="N1" s="88" t="s">
        <v>42</v>
      </c>
      <c r="O1" s="88"/>
      <c r="P1" s="88"/>
      <c r="Q1" s="52"/>
    </row>
    <row r="2" spans="2:18" ht="15" customHeight="1" x14ac:dyDescent="0.25">
      <c r="L2" s="89" t="s">
        <v>124</v>
      </c>
      <c r="M2" s="89"/>
      <c r="N2" s="89"/>
      <c r="O2" s="89"/>
      <c r="P2" s="89"/>
      <c r="Q2" s="89"/>
      <c r="R2" s="89"/>
    </row>
    <row r="3" spans="2:18" ht="59.25" customHeight="1" x14ac:dyDescent="0.25">
      <c r="K3" s="7"/>
      <c r="L3" s="89"/>
      <c r="M3" s="89"/>
      <c r="N3" s="89"/>
      <c r="O3" s="89"/>
      <c r="P3" s="89"/>
      <c r="Q3" s="89"/>
      <c r="R3" s="89"/>
    </row>
    <row r="5" spans="2:18" ht="42.75" customHeight="1" x14ac:dyDescent="0.25">
      <c r="B5" s="157" t="s">
        <v>115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</row>
    <row r="6" spans="2:18" ht="15.75" customHeight="1" x14ac:dyDescent="0.25">
      <c r="B6" s="143" t="s">
        <v>31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</row>
    <row r="7" spans="2:18" ht="15.75" customHeight="1" x14ac:dyDescent="0.25">
      <c r="B7" s="144" t="s">
        <v>0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</row>
    <row r="8" spans="2:18" ht="15" customHeight="1" x14ac:dyDescent="0.25">
      <c r="B8" s="145" t="s">
        <v>32</v>
      </c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</row>
    <row r="9" spans="2:18" ht="15.75" thickBot="1" x14ac:dyDescent="0.3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2:18" ht="15" customHeight="1" x14ac:dyDescent="0.25">
      <c r="B10" s="162" t="s">
        <v>27</v>
      </c>
      <c r="C10" s="142" t="s">
        <v>33</v>
      </c>
      <c r="D10" s="142" t="s">
        <v>34</v>
      </c>
      <c r="E10" s="142"/>
      <c r="F10" s="142" t="s">
        <v>35</v>
      </c>
      <c r="G10" s="142" t="s">
        <v>36</v>
      </c>
      <c r="H10" s="142" t="s">
        <v>37</v>
      </c>
      <c r="I10" s="146" t="s">
        <v>43</v>
      </c>
      <c r="J10" s="147"/>
      <c r="K10" s="147"/>
      <c r="L10" s="147"/>
      <c r="M10" s="147"/>
      <c r="N10" s="147"/>
      <c r="O10" s="147"/>
      <c r="P10" s="147"/>
      <c r="Q10" s="147"/>
      <c r="R10" s="148"/>
    </row>
    <row r="11" spans="2:18" x14ac:dyDescent="0.25">
      <c r="B11" s="163"/>
      <c r="C11" s="97"/>
      <c r="D11" s="97"/>
      <c r="E11" s="97"/>
      <c r="F11" s="97"/>
      <c r="G11" s="97"/>
      <c r="H11" s="97"/>
      <c r="I11" s="149"/>
      <c r="J11" s="145"/>
      <c r="K11" s="145"/>
      <c r="L11" s="145"/>
      <c r="M11" s="145"/>
      <c r="N11" s="145"/>
      <c r="O11" s="145"/>
      <c r="P11" s="145"/>
      <c r="Q11" s="145"/>
      <c r="R11" s="150"/>
    </row>
    <row r="12" spans="2:18" x14ac:dyDescent="0.25">
      <c r="B12" s="163"/>
      <c r="C12" s="97"/>
      <c r="D12" s="97"/>
      <c r="E12" s="97"/>
      <c r="F12" s="97"/>
      <c r="G12" s="97"/>
      <c r="H12" s="97"/>
      <c r="I12" s="149"/>
      <c r="J12" s="145"/>
      <c r="K12" s="145"/>
      <c r="L12" s="145"/>
      <c r="M12" s="145"/>
      <c r="N12" s="145"/>
      <c r="O12" s="145"/>
      <c r="P12" s="145"/>
      <c r="Q12" s="145"/>
      <c r="R12" s="150"/>
    </row>
    <row r="13" spans="2:18" x14ac:dyDescent="0.25">
      <c r="B13" s="163"/>
      <c r="C13" s="97"/>
      <c r="D13" s="97"/>
      <c r="E13" s="97"/>
      <c r="F13" s="97"/>
      <c r="G13" s="97"/>
      <c r="H13" s="97"/>
      <c r="I13" s="149"/>
      <c r="J13" s="145"/>
      <c r="K13" s="145"/>
      <c r="L13" s="145"/>
      <c r="M13" s="145"/>
      <c r="N13" s="145"/>
      <c r="O13" s="145"/>
      <c r="P13" s="145"/>
      <c r="Q13" s="145"/>
      <c r="R13" s="150"/>
    </row>
    <row r="14" spans="2:18" x14ac:dyDescent="0.25">
      <c r="B14" s="164"/>
      <c r="C14" s="60"/>
      <c r="D14" s="60"/>
      <c r="E14" s="60"/>
      <c r="F14" s="60"/>
      <c r="G14" s="60"/>
      <c r="H14" s="60"/>
      <c r="I14" s="114"/>
      <c r="J14" s="151"/>
      <c r="K14" s="151"/>
      <c r="L14" s="151"/>
      <c r="M14" s="151"/>
      <c r="N14" s="151"/>
      <c r="O14" s="151"/>
      <c r="P14" s="145"/>
      <c r="Q14" s="145"/>
      <c r="R14" s="152"/>
    </row>
    <row r="15" spans="2:18" ht="15" customHeight="1" x14ac:dyDescent="0.25">
      <c r="B15" s="164"/>
      <c r="C15" s="60"/>
      <c r="D15" s="116" t="s">
        <v>38</v>
      </c>
      <c r="E15" s="116" t="s">
        <v>39</v>
      </c>
      <c r="F15" s="60"/>
      <c r="G15" s="60"/>
      <c r="H15" s="70"/>
      <c r="I15" s="116" t="s">
        <v>8</v>
      </c>
      <c r="J15" s="116" t="s">
        <v>9</v>
      </c>
      <c r="K15" s="116" t="s">
        <v>10</v>
      </c>
      <c r="L15" s="116" t="s">
        <v>11</v>
      </c>
      <c r="M15" s="116" t="s">
        <v>12</v>
      </c>
      <c r="N15" s="116" t="s">
        <v>13</v>
      </c>
      <c r="O15" s="73" t="s">
        <v>14</v>
      </c>
      <c r="P15" s="113" t="s">
        <v>78</v>
      </c>
      <c r="Q15" s="74" t="s">
        <v>87</v>
      </c>
      <c r="R15" s="153" t="s">
        <v>117</v>
      </c>
    </row>
    <row r="16" spans="2:18" ht="15" customHeight="1" x14ac:dyDescent="0.25">
      <c r="B16" s="164"/>
      <c r="C16" s="60"/>
      <c r="D16" s="117"/>
      <c r="E16" s="117"/>
      <c r="F16" s="60"/>
      <c r="G16" s="60"/>
      <c r="H16" s="70"/>
      <c r="I16" s="117"/>
      <c r="J16" s="117"/>
      <c r="K16" s="117"/>
      <c r="L16" s="117"/>
      <c r="M16" s="117"/>
      <c r="N16" s="117"/>
      <c r="O16" s="149"/>
      <c r="P16" s="113"/>
      <c r="Q16" s="145"/>
      <c r="R16" s="154"/>
    </row>
    <row r="17" spans="2:18" ht="17.25" customHeight="1" x14ac:dyDescent="0.25">
      <c r="B17" s="164"/>
      <c r="C17" s="60"/>
      <c r="D17" s="117"/>
      <c r="E17" s="117"/>
      <c r="F17" s="60"/>
      <c r="G17" s="60"/>
      <c r="H17" s="70"/>
      <c r="I17" s="117"/>
      <c r="J17" s="117"/>
      <c r="K17" s="117"/>
      <c r="L17" s="117"/>
      <c r="M17" s="117"/>
      <c r="N17" s="117"/>
      <c r="O17" s="149"/>
      <c r="P17" s="113"/>
      <c r="Q17" s="145"/>
      <c r="R17" s="154"/>
    </row>
    <row r="18" spans="2:18" x14ac:dyDescent="0.25">
      <c r="B18" s="164"/>
      <c r="C18" s="60"/>
      <c r="D18" s="97"/>
      <c r="E18" s="97"/>
      <c r="F18" s="60"/>
      <c r="G18" s="60"/>
      <c r="H18" s="70"/>
      <c r="I18" s="97"/>
      <c r="J18" s="97"/>
      <c r="K18" s="97"/>
      <c r="L18" s="97"/>
      <c r="M18" s="97"/>
      <c r="N18" s="97"/>
      <c r="O18" s="114"/>
      <c r="P18" s="113"/>
      <c r="Q18" s="151"/>
      <c r="R18" s="99"/>
    </row>
    <row r="19" spans="2:18" x14ac:dyDescent="0.25">
      <c r="B19" s="34">
        <v>1</v>
      </c>
      <c r="C19" s="31">
        <v>2</v>
      </c>
      <c r="D19" s="31">
        <v>3</v>
      </c>
      <c r="E19" s="31">
        <v>4</v>
      </c>
      <c r="F19" s="31">
        <v>5</v>
      </c>
      <c r="G19" s="31">
        <v>6</v>
      </c>
      <c r="H19" s="31">
        <v>7</v>
      </c>
      <c r="I19" s="31">
        <v>8</v>
      </c>
      <c r="J19" s="31">
        <v>9</v>
      </c>
      <c r="K19" s="31">
        <v>10</v>
      </c>
      <c r="L19" s="31">
        <v>11</v>
      </c>
      <c r="M19" s="31">
        <v>12</v>
      </c>
      <c r="N19" s="31">
        <v>13</v>
      </c>
      <c r="O19" s="32">
        <v>14</v>
      </c>
      <c r="P19" s="28">
        <v>15</v>
      </c>
      <c r="Q19" s="54">
        <v>16</v>
      </c>
      <c r="R19" s="57">
        <v>17</v>
      </c>
    </row>
    <row r="20" spans="2:18" ht="20.25" customHeight="1" x14ac:dyDescent="0.25">
      <c r="B20" s="105" t="s">
        <v>15</v>
      </c>
      <c r="C20" s="133" t="s">
        <v>82</v>
      </c>
      <c r="D20" s="136">
        <f>'Прил2 молодежь'!G20</f>
        <v>1896.35</v>
      </c>
      <c r="E20" s="136">
        <f>'Прил2 молодежь'!G21+'Прил2 молодежь'!G22+'Прил2 молодежь'!G23+'Прил2 молодежь'!G24</f>
        <v>1386.0600000000002</v>
      </c>
      <c r="F20" s="137" t="s">
        <v>84</v>
      </c>
      <c r="G20" s="60" t="s">
        <v>40</v>
      </c>
      <c r="H20" s="60">
        <v>3</v>
      </c>
      <c r="I20" s="60">
        <v>2</v>
      </c>
      <c r="J20" s="60">
        <v>6</v>
      </c>
      <c r="K20" s="60">
        <v>6</v>
      </c>
      <c r="L20" s="60">
        <v>9</v>
      </c>
      <c r="M20" s="122">
        <v>9</v>
      </c>
      <c r="N20" s="123">
        <v>5</v>
      </c>
      <c r="O20" s="113">
        <v>9</v>
      </c>
      <c r="P20" s="113">
        <v>9</v>
      </c>
      <c r="Q20" s="71">
        <v>9</v>
      </c>
      <c r="R20" s="101">
        <v>9</v>
      </c>
    </row>
    <row r="21" spans="2:18" ht="14.25" customHeight="1" x14ac:dyDescent="0.25">
      <c r="B21" s="131"/>
      <c r="C21" s="134"/>
      <c r="D21" s="136"/>
      <c r="E21" s="136"/>
      <c r="F21" s="138"/>
      <c r="G21" s="60"/>
      <c r="H21" s="60"/>
      <c r="I21" s="60"/>
      <c r="J21" s="60"/>
      <c r="K21" s="60"/>
      <c r="L21" s="60"/>
      <c r="M21" s="122"/>
      <c r="N21" s="123"/>
      <c r="O21" s="113"/>
      <c r="P21" s="113"/>
      <c r="Q21" s="71"/>
      <c r="R21" s="101"/>
    </row>
    <row r="22" spans="2:18" ht="15" customHeight="1" x14ac:dyDescent="0.25">
      <c r="B22" s="131"/>
      <c r="C22" s="134"/>
      <c r="D22" s="136"/>
      <c r="E22" s="136"/>
      <c r="F22" s="139"/>
      <c r="G22" s="60"/>
      <c r="H22" s="60"/>
      <c r="I22" s="60"/>
      <c r="J22" s="60"/>
      <c r="K22" s="60"/>
      <c r="L22" s="60"/>
      <c r="M22" s="122"/>
      <c r="N22" s="123"/>
      <c r="O22" s="113"/>
      <c r="P22" s="113"/>
      <c r="Q22" s="71"/>
      <c r="R22" s="101"/>
    </row>
    <row r="23" spans="2:18" ht="18.75" customHeight="1" x14ac:dyDescent="0.25">
      <c r="B23" s="131"/>
      <c r="C23" s="134"/>
      <c r="D23" s="136"/>
      <c r="E23" s="136"/>
      <c r="F23" s="107" t="s">
        <v>85</v>
      </c>
      <c r="G23" s="116" t="s">
        <v>41</v>
      </c>
      <c r="H23" s="116">
        <v>760</v>
      </c>
      <c r="I23" s="116">
        <v>766</v>
      </c>
      <c r="J23" s="116">
        <v>1150</v>
      </c>
      <c r="K23" s="116">
        <v>1150</v>
      </c>
      <c r="L23" s="116">
        <v>25870</v>
      </c>
      <c r="M23" s="127">
        <v>25870</v>
      </c>
      <c r="N23" s="124">
        <v>1850</v>
      </c>
      <c r="O23" s="113">
        <f>4750</f>
        <v>4750</v>
      </c>
      <c r="P23" s="113">
        <f>4750</f>
        <v>4750</v>
      </c>
      <c r="Q23" s="71">
        <f>4750</f>
        <v>4750</v>
      </c>
      <c r="R23" s="101">
        <v>4750</v>
      </c>
    </row>
    <row r="24" spans="2:18" ht="18" customHeight="1" x14ac:dyDescent="0.25">
      <c r="B24" s="131"/>
      <c r="C24" s="134"/>
      <c r="D24" s="136"/>
      <c r="E24" s="136"/>
      <c r="F24" s="140"/>
      <c r="G24" s="117"/>
      <c r="H24" s="117"/>
      <c r="I24" s="117"/>
      <c r="J24" s="117"/>
      <c r="K24" s="117"/>
      <c r="L24" s="117"/>
      <c r="M24" s="128"/>
      <c r="N24" s="125"/>
      <c r="O24" s="113"/>
      <c r="P24" s="113"/>
      <c r="Q24" s="71"/>
      <c r="R24" s="101"/>
    </row>
    <row r="25" spans="2:18" x14ac:dyDescent="0.25">
      <c r="B25" s="132"/>
      <c r="C25" s="135"/>
      <c r="D25" s="136"/>
      <c r="E25" s="136"/>
      <c r="F25" s="141"/>
      <c r="G25" s="97"/>
      <c r="H25" s="97"/>
      <c r="I25" s="97"/>
      <c r="J25" s="97"/>
      <c r="K25" s="97"/>
      <c r="L25" s="97"/>
      <c r="M25" s="129"/>
      <c r="N25" s="126"/>
      <c r="O25" s="113"/>
      <c r="P25" s="113"/>
      <c r="Q25" s="71"/>
      <c r="R25" s="101"/>
    </row>
    <row r="26" spans="2:18" ht="21" customHeight="1" x14ac:dyDescent="0.25">
      <c r="B26" s="105" t="s">
        <v>22</v>
      </c>
      <c r="C26" s="107" t="s">
        <v>86</v>
      </c>
      <c r="D26" s="109">
        <f>'Прил2 молодежь'!G44</f>
        <v>895.5</v>
      </c>
      <c r="E26" s="109">
        <f>'Прил2 молодежь'!G45+'Прил2 молодежь'!G46+'Прил2 молодежь'!G47+'Прил2 молодежь'!G48</f>
        <v>0</v>
      </c>
      <c r="F26" s="107" t="s">
        <v>84</v>
      </c>
      <c r="G26" s="60" t="s">
        <v>40</v>
      </c>
      <c r="H26" s="60">
        <v>2</v>
      </c>
      <c r="I26" s="60">
        <v>4</v>
      </c>
      <c r="J26" s="60">
        <v>2</v>
      </c>
      <c r="K26" s="60">
        <v>2</v>
      </c>
      <c r="L26" s="60">
        <v>2</v>
      </c>
      <c r="M26" s="60">
        <v>1</v>
      </c>
      <c r="N26" s="60">
        <v>2</v>
      </c>
      <c r="O26" s="114">
        <v>1</v>
      </c>
      <c r="P26" s="103">
        <v>1</v>
      </c>
      <c r="Q26" s="71">
        <v>1</v>
      </c>
      <c r="R26" s="101">
        <v>1</v>
      </c>
    </row>
    <row r="27" spans="2:18" ht="15.75" customHeight="1" x14ac:dyDescent="0.25">
      <c r="B27" s="131"/>
      <c r="C27" s="140"/>
      <c r="D27" s="109"/>
      <c r="E27" s="109"/>
      <c r="F27" s="140"/>
      <c r="G27" s="60"/>
      <c r="H27" s="60"/>
      <c r="I27" s="60"/>
      <c r="J27" s="60"/>
      <c r="K27" s="60"/>
      <c r="L27" s="60"/>
      <c r="M27" s="60"/>
      <c r="N27" s="60"/>
      <c r="O27" s="70"/>
      <c r="P27" s="113"/>
      <c r="Q27" s="71"/>
      <c r="R27" s="101"/>
    </row>
    <row r="28" spans="2:18" x14ac:dyDescent="0.25">
      <c r="B28" s="131"/>
      <c r="C28" s="140"/>
      <c r="D28" s="109"/>
      <c r="E28" s="109"/>
      <c r="F28" s="141"/>
      <c r="G28" s="60"/>
      <c r="H28" s="60"/>
      <c r="I28" s="60"/>
      <c r="J28" s="60"/>
      <c r="K28" s="60"/>
      <c r="L28" s="60"/>
      <c r="M28" s="60"/>
      <c r="N28" s="60"/>
      <c r="O28" s="70"/>
      <c r="P28" s="113"/>
      <c r="Q28" s="71"/>
      <c r="R28" s="101"/>
    </row>
    <row r="29" spans="2:18" ht="18" customHeight="1" x14ac:dyDescent="0.25">
      <c r="B29" s="131"/>
      <c r="C29" s="140"/>
      <c r="D29" s="109"/>
      <c r="E29" s="109"/>
      <c r="F29" s="107" t="s">
        <v>85</v>
      </c>
      <c r="G29" s="60" t="s">
        <v>41</v>
      </c>
      <c r="H29" s="120">
        <v>32</v>
      </c>
      <c r="I29" s="120">
        <v>88</v>
      </c>
      <c r="J29" s="120">
        <v>49</v>
      </c>
      <c r="K29" s="120">
        <v>49</v>
      </c>
      <c r="L29" s="120">
        <v>60</v>
      </c>
      <c r="M29" s="120">
        <v>25</v>
      </c>
      <c r="N29" s="120">
        <v>50</v>
      </c>
      <c r="O29" s="121">
        <v>10</v>
      </c>
      <c r="P29" s="118">
        <v>10</v>
      </c>
      <c r="Q29" s="130">
        <v>10</v>
      </c>
      <c r="R29" s="119">
        <v>10</v>
      </c>
    </row>
    <row r="30" spans="2:18" ht="16.5" customHeight="1" x14ac:dyDescent="0.25">
      <c r="B30" s="131"/>
      <c r="C30" s="140"/>
      <c r="D30" s="109"/>
      <c r="E30" s="109"/>
      <c r="F30" s="140"/>
      <c r="G30" s="60"/>
      <c r="H30" s="120"/>
      <c r="I30" s="120"/>
      <c r="J30" s="120"/>
      <c r="K30" s="120"/>
      <c r="L30" s="120"/>
      <c r="M30" s="120"/>
      <c r="N30" s="120"/>
      <c r="O30" s="121"/>
      <c r="P30" s="118"/>
      <c r="Q30" s="130"/>
      <c r="R30" s="119"/>
    </row>
    <row r="31" spans="2:18" ht="17.25" customHeight="1" x14ac:dyDescent="0.25">
      <c r="B31" s="132"/>
      <c r="C31" s="141"/>
      <c r="D31" s="109"/>
      <c r="E31" s="109"/>
      <c r="F31" s="141"/>
      <c r="G31" s="60"/>
      <c r="H31" s="120"/>
      <c r="I31" s="120"/>
      <c r="J31" s="120"/>
      <c r="K31" s="120"/>
      <c r="L31" s="120"/>
      <c r="M31" s="120"/>
      <c r="N31" s="120"/>
      <c r="O31" s="121"/>
      <c r="P31" s="118"/>
      <c r="Q31" s="130"/>
      <c r="R31" s="119"/>
    </row>
    <row r="32" spans="2:18" ht="46.5" customHeight="1" x14ac:dyDescent="0.25">
      <c r="B32" s="105" t="s">
        <v>24</v>
      </c>
      <c r="C32" s="107" t="s">
        <v>102</v>
      </c>
      <c r="D32" s="109">
        <f>'Прил2 молодежь'!G56</f>
        <v>5148.5</v>
      </c>
      <c r="E32" s="109">
        <f>'Прил2 молодежь'!G57+'Прил2 молодежь'!G58+'Прил2 молодежь'!G59+'Прил2 молодежь'!G60</f>
        <v>0</v>
      </c>
      <c r="F32" s="107" t="s">
        <v>103</v>
      </c>
      <c r="G32" s="60" t="s">
        <v>41</v>
      </c>
      <c r="H32" s="60" t="s">
        <v>19</v>
      </c>
      <c r="I32" s="60" t="s">
        <v>19</v>
      </c>
      <c r="J32" s="60" t="s">
        <v>19</v>
      </c>
      <c r="K32" s="60" t="s">
        <v>19</v>
      </c>
      <c r="L32" s="60">
        <v>20</v>
      </c>
      <c r="M32" s="60">
        <v>20</v>
      </c>
      <c r="N32" s="60" t="s">
        <v>19</v>
      </c>
      <c r="O32" s="70" t="s">
        <v>19</v>
      </c>
      <c r="P32" s="113" t="s">
        <v>19</v>
      </c>
      <c r="Q32" s="71" t="s">
        <v>19</v>
      </c>
      <c r="R32" s="101" t="s">
        <v>19</v>
      </c>
    </row>
    <row r="33" spans="2:18" ht="15" customHeight="1" x14ac:dyDescent="0.25">
      <c r="B33" s="106"/>
      <c r="C33" s="108"/>
      <c r="D33" s="110"/>
      <c r="E33" s="110"/>
      <c r="F33" s="108"/>
      <c r="G33" s="111"/>
      <c r="H33" s="111"/>
      <c r="I33" s="111"/>
      <c r="J33" s="111"/>
      <c r="K33" s="111"/>
      <c r="L33" s="111"/>
      <c r="M33" s="111"/>
      <c r="N33" s="111"/>
      <c r="O33" s="112"/>
      <c r="P33" s="113"/>
      <c r="Q33" s="155"/>
      <c r="R33" s="102"/>
    </row>
    <row r="34" spans="2:18" ht="113.25" customHeight="1" x14ac:dyDescent="0.25">
      <c r="B34" s="131" t="s">
        <v>90</v>
      </c>
      <c r="C34" s="140" t="s">
        <v>104</v>
      </c>
      <c r="D34" s="159">
        <f>'Прил2 молодежь'!G68</f>
        <v>91</v>
      </c>
      <c r="E34" s="159">
        <f>'Прил2 молодежь'!G69+'Прил2 молодежь'!G70+'Прил2 молодежь'!G71+'Прил2 молодежь'!G72</f>
        <v>691.40000000000009</v>
      </c>
      <c r="F34" s="140" t="s">
        <v>105</v>
      </c>
      <c r="G34" s="97" t="s">
        <v>41</v>
      </c>
      <c r="H34" s="97" t="s">
        <v>19</v>
      </c>
      <c r="I34" s="97" t="s">
        <v>19</v>
      </c>
      <c r="J34" s="97" t="s">
        <v>19</v>
      </c>
      <c r="K34" s="97" t="s">
        <v>19</v>
      </c>
      <c r="L34" s="97" t="s">
        <v>19</v>
      </c>
      <c r="M34" s="97" t="s">
        <v>19</v>
      </c>
      <c r="N34" s="97" t="s">
        <v>19</v>
      </c>
      <c r="O34" s="114">
        <v>25</v>
      </c>
      <c r="P34" s="103">
        <v>25</v>
      </c>
      <c r="Q34" s="151">
        <v>25</v>
      </c>
      <c r="R34" s="99">
        <v>25</v>
      </c>
    </row>
    <row r="35" spans="2:18" ht="34.5" customHeight="1" thickBot="1" x14ac:dyDescent="0.3">
      <c r="B35" s="158"/>
      <c r="C35" s="161"/>
      <c r="D35" s="160"/>
      <c r="E35" s="160"/>
      <c r="F35" s="161"/>
      <c r="G35" s="98"/>
      <c r="H35" s="98"/>
      <c r="I35" s="98"/>
      <c r="J35" s="98"/>
      <c r="K35" s="98"/>
      <c r="L35" s="98"/>
      <c r="M35" s="98"/>
      <c r="N35" s="98"/>
      <c r="O35" s="115"/>
      <c r="P35" s="104"/>
      <c r="Q35" s="156"/>
      <c r="R35" s="100"/>
    </row>
  </sheetData>
  <sheetProtection password="C665" sheet="1" objects="1" scenarios="1"/>
  <mergeCells count="119">
    <mergeCell ref="Q32:Q33"/>
    <mergeCell ref="Q34:Q35"/>
    <mergeCell ref="N1:P1"/>
    <mergeCell ref="L2:R3"/>
    <mergeCell ref="H10:H18"/>
    <mergeCell ref="D15:D18"/>
    <mergeCell ref="E15:E18"/>
    <mergeCell ref="O15:O18"/>
    <mergeCell ref="B5:R5"/>
    <mergeCell ref="B34:B35"/>
    <mergeCell ref="D34:D35"/>
    <mergeCell ref="E34:E35"/>
    <mergeCell ref="G34:G35"/>
    <mergeCell ref="H34:H35"/>
    <mergeCell ref="F34:F35"/>
    <mergeCell ref="C34:C35"/>
    <mergeCell ref="N26:N28"/>
    <mergeCell ref="O26:O28"/>
    <mergeCell ref="B26:B31"/>
    <mergeCell ref="C26:C31"/>
    <mergeCell ref="D26:D31"/>
    <mergeCell ref="B10:B18"/>
    <mergeCell ref="C10:C18"/>
    <mergeCell ref="D10:E14"/>
    <mergeCell ref="F10:F18"/>
    <mergeCell ref="G10:G18"/>
    <mergeCell ref="B6:R6"/>
    <mergeCell ref="B7:R7"/>
    <mergeCell ref="B8:R8"/>
    <mergeCell ref="I10:R14"/>
    <mergeCell ref="R15:R18"/>
    <mergeCell ref="Q15:Q18"/>
    <mergeCell ref="E26:E31"/>
    <mergeCell ref="G26:G28"/>
    <mergeCell ref="G29:G31"/>
    <mergeCell ref="F26:F28"/>
    <mergeCell ref="F29:F31"/>
    <mergeCell ref="H26:H28"/>
    <mergeCell ref="I26:I28"/>
    <mergeCell ref="J26:J28"/>
    <mergeCell ref="K26:K28"/>
    <mergeCell ref="L26:L28"/>
    <mergeCell ref="M26:M28"/>
    <mergeCell ref="H29:H31"/>
    <mergeCell ref="R20:R22"/>
    <mergeCell ref="I15:I18"/>
    <mergeCell ref="N15:N18"/>
    <mergeCell ref="M15:M18"/>
    <mergeCell ref="L15:L18"/>
    <mergeCell ref="K15:K18"/>
    <mergeCell ref="J15:J18"/>
    <mergeCell ref="O20:O22"/>
    <mergeCell ref="O23:O25"/>
    <mergeCell ref="K20:K22"/>
    <mergeCell ref="K23:K25"/>
    <mergeCell ref="Q20:Q22"/>
    <mergeCell ref="Q23:Q25"/>
    <mergeCell ref="Q26:Q28"/>
    <mergeCell ref="Q29:Q31"/>
    <mergeCell ref="B20:B25"/>
    <mergeCell ref="C20:C25"/>
    <mergeCell ref="D20:D25"/>
    <mergeCell ref="E20:E25"/>
    <mergeCell ref="G20:G22"/>
    <mergeCell ref="H20:H22"/>
    <mergeCell ref="I20:I22"/>
    <mergeCell ref="J20:J22"/>
    <mergeCell ref="F20:F22"/>
    <mergeCell ref="F23:F25"/>
    <mergeCell ref="J23:J25"/>
    <mergeCell ref="I23:I25"/>
    <mergeCell ref="M34:M35"/>
    <mergeCell ref="G23:G25"/>
    <mergeCell ref="P15:P18"/>
    <mergeCell ref="P20:P22"/>
    <mergeCell ref="P23:P25"/>
    <mergeCell ref="P26:P28"/>
    <mergeCell ref="P29:P31"/>
    <mergeCell ref="R23:R25"/>
    <mergeCell ref="R26:R28"/>
    <mergeCell ref="R29:R31"/>
    <mergeCell ref="H23:H25"/>
    <mergeCell ref="I29:I31"/>
    <mergeCell ref="J29:J31"/>
    <mergeCell ref="K29:K31"/>
    <mergeCell ref="L29:L31"/>
    <mergeCell ref="M29:M31"/>
    <mergeCell ref="N29:N31"/>
    <mergeCell ref="O29:O31"/>
    <mergeCell ref="L20:L22"/>
    <mergeCell ref="M20:M22"/>
    <mergeCell ref="N20:N22"/>
    <mergeCell ref="N23:N25"/>
    <mergeCell ref="M23:M25"/>
    <mergeCell ref="L23:L25"/>
    <mergeCell ref="N34:N35"/>
    <mergeCell ref="R34:R35"/>
    <mergeCell ref="R32:R33"/>
    <mergeCell ref="P34:P35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O34:O35"/>
    <mergeCell ref="I34:I35"/>
    <mergeCell ref="J34:J35"/>
    <mergeCell ref="K34:K35"/>
    <mergeCell ref="L34:L35"/>
  </mergeCells>
  <printOptions horizontalCentered="1"/>
  <pageMargins left="0" right="0" top="0" bottom="0" header="0" footer="0"/>
  <pageSetup paperSize="9" scale="7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78"/>
  <sheetViews>
    <sheetView tabSelected="1" zoomScale="93" zoomScaleNormal="93" zoomScaleSheetLayoutView="90" workbookViewId="0">
      <selection activeCell="O74" sqref="O74"/>
    </sheetView>
  </sheetViews>
  <sheetFormatPr defaultRowHeight="15" x14ac:dyDescent="0.25"/>
  <cols>
    <col min="1" max="1" width="2.140625" style="13" customWidth="1"/>
    <col min="2" max="2" width="4.7109375" style="13" customWidth="1"/>
    <col min="3" max="3" width="15.7109375" style="13" customWidth="1"/>
    <col min="4" max="4" width="18.5703125" style="13" customWidth="1"/>
    <col min="5" max="5" width="10.5703125" style="13" customWidth="1"/>
    <col min="6" max="6" width="13.7109375" style="13" customWidth="1"/>
    <col min="7" max="17" width="9.140625" style="13"/>
    <col min="18" max="18" width="12.42578125" style="13" customWidth="1"/>
    <col min="19" max="19" width="16.42578125" style="13" customWidth="1"/>
    <col min="20" max="16384" width="9.140625" style="13"/>
  </cols>
  <sheetData>
    <row r="1" spans="2:19" s="1" customFormat="1" x14ac:dyDescent="0.25">
      <c r="K1" s="5"/>
      <c r="L1" s="5"/>
      <c r="N1" s="88" t="s">
        <v>106</v>
      </c>
      <c r="O1" s="88"/>
      <c r="P1" s="88"/>
      <c r="Q1" s="52"/>
    </row>
    <row r="2" spans="2:19" s="1" customFormat="1" ht="24" customHeight="1" x14ac:dyDescent="0.25">
      <c r="L2" s="205" t="s">
        <v>124</v>
      </c>
      <c r="M2" s="205"/>
      <c r="N2" s="205"/>
      <c r="O2" s="205"/>
      <c r="P2" s="205"/>
      <c r="Q2" s="205"/>
      <c r="R2" s="205"/>
      <c r="S2" s="205"/>
    </row>
    <row r="3" spans="2:19" s="1" customFormat="1" x14ac:dyDescent="0.25">
      <c r="K3" s="7"/>
      <c r="L3" s="205"/>
      <c r="M3" s="205"/>
      <c r="N3" s="205"/>
      <c r="O3" s="205"/>
      <c r="P3" s="205"/>
      <c r="Q3" s="205"/>
      <c r="R3" s="205"/>
      <c r="S3" s="205"/>
    </row>
    <row r="4" spans="2:19" x14ac:dyDescent="0.25">
      <c r="L4" s="205"/>
      <c r="M4" s="205"/>
      <c r="N4" s="205"/>
      <c r="O4" s="205"/>
      <c r="P4" s="205"/>
      <c r="Q4" s="205"/>
      <c r="R4" s="205"/>
      <c r="S4" s="205"/>
    </row>
    <row r="5" spans="2:19" x14ac:dyDescent="0.25">
      <c r="L5" s="205"/>
      <c r="M5" s="205"/>
      <c r="N5" s="205"/>
      <c r="O5" s="205"/>
      <c r="P5" s="205"/>
      <c r="Q5" s="205"/>
      <c r="R5" s="205"/>
      <c r="S5" s="205"/>
    </row>
    <row r="6" spans="2:19" ht="17.2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2:19" ht="25.5" customHeight="1" x14ac:dyDescent="0.25">
      <c r="B7" s="206" t="s">
        <v>116</v>
      </c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</row>
    <row r="8" spans="2:19" ht="26.25" customHeight="1" x14ac:dyDescent="0.25">
      <c r="B8" s="197" t="s">
        <v>26</v>
      </c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</row>
    <row r="9" spans="2:19" x14ac:dyDescent="0.25">
      <c r="B9" s="174" t="s">
        <v>1</v>
      </c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</row>
    <row r="10" spans="2:19" ht="15.75" thickBot="1" x14ac:dyDescent="0.3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2:19" ht="17.25" customHeight="1" x14ac:dyDescent="0.25">
      <c r="B11" s="198" t="s">
        <v>27</v>
      </c>
      <c r="C11" s="201" t="s">
        <v>2</v>
      </c>
      <c r="D11" s="201" t="s">
        <v>3</v>
      </c>
      <c r="E11" s="201" t="s">
        <v>4</v>
      </c>
      <c r="F11" s="189" t="s">
        <v>96</v>
      </c>
      <c r="G11" s="189" t="s">
        <v>28</v>
      </c>
      <c r="H11" s="207" t="s">
        <v>5</v>
      </c>
      <c r="I11" s="208"/>
      <c r="J11" s="208"/>
      <c r="K11" s="208"/>
      <c r="L11" s="208"/>
      <c r="M11" s="208"/>
      <c r="N11" s="208"/>
      <c r="O11" s="208"/>
      <c r="P11" s="208"/>
      <c r="Q11" s="209"/>
      <c r="R11" s="201" t="s">
        <v>6</v>
      </c>
      <c r="S11" s="202" t="s">
        <v>7</v>
      </c>
    </row>
    <row r="12" spans="2:19" x14ac:dyDescent="0.25">
      <c r="B12" s="199"/>
      <c r="C12" s="129"/>
      <c r="D12" s="129"/>
      <c r="E12" s="129"/>
      <c r="F12" s="128"/>
      <c r="G12" s="128"/>
      <c r="H12" s="125"/>
      <c r="I12" s="210"/>
      <c r="J12" s="210"/>
      <c r="K12" s="210"/>
      <c r="L12" s="210"/>
      <c r="M12" s="210"/>
      <c r="N12" s="210"/>
      <c r="O12" s="210"/>
      <c r="P12" s="210"/>
      <c r="Q12" s="211"/>
      <c r="R12" s="129"/>
      <c r="S12" s="203"/>
    </row>
    <row r="13" spans="2:19" ht="12.75" customHeight="1" x14ac:dyDescent="0.25">
      <c r="B13" s="199"/>
      <c r="C13" s="129"/>
      <c r="D13" s="129"/>
      <c r="E13" s="129"/>
      <c r="F13" s="128"/>
      <c r="G13" s="128"/>
      <c r="H13" s="125"/>
      <c r="I13" s="210"/>
      <c r="J13" s="210"/>
      <c r="K13" s="210"/>
      <c r="L13" s="210"/>
      <c r="M13" s="210"/>
      <c r="N13" s="210"/>
      <c r="O13" s="210"/>
      <c r="P13" s="210"/>
      <c r="Q13" s="211"/>
      <c r="R13" s="129"/>
      <c r="S13" s="203"/>
    </row>
    <row r="14" spans="2:19" x14ac:dyDescent="0.25">
      <c r="B14" s="199"/>
      <c r="C14" s="129"/>
      <c r="D14" s="129"/>
      <c r="E14" s="129"/>
      <c r="F14" s="128"/>
      <c r="G14" s="128"/>
      <c r="H14" s="125"/>
      <c r="I14" s="210"/>
      <c r="J14" s="210"/>
      <c r="K14" s="210"/>
      <c r="L14" s="210"/>
      <c r="M14" s="210"/>
      <c r="N14" s="210"/>
      <c r="O14" s="210"/>
      <c r="P14" s="210"/>
      <c r="Q14" s="211"/>
      <c r="R14" s="129"/>
      <c r="S14" s="203"/>
    </row>
    <row r="15" spans="2:19" ht="13.5" customHeight="1" x14ac:dyDescent="0.25">
      <c r="B15" s="199"/>
      <c r="C15" s="129"/>
      <c r="D15" s="129"/>
      <c r="E15" s="129"/>
      <c r="F15" s="128"/>
      <c r="G15" s="128"/>
      <c r="H15" s="125"/>
      <c r="I15" s="210"/>
      <c r="J15" s="210"/>
      <c r="K15" s="210"/>
      <c r="L15" s="210"/>
      <c r="M15" s="210"/>
      <c r="N15" s="210"/>
      <c r="O15" s="210"/>
      <c r="P15" s="210"/>
      <c r="Q15" s="211"/>
      <c r="R15" s="129"/>
      <c r="S15" s="203"/>
    </row>
    <row r="16" spans="2:19" x14ac:dyDescent="0.25">
      <c r="B16" s="199"/>
      <c r="C16" s="129"/>
      <c r="D16" s="129"/>
      <c r="E16" s="129"/>
      <c r="F16" s="128"/>
      <c r="G16" s="128"/>
      <c r="H16" s="126"/>
      <c r="I16" s="212"/>
      <c r="J16" s="212"/>
      <c r="K16" s="212"/>
      <c r="L16" s="212"/>
      <c r="M16" s="212"/>
      <c r="N16" s="212"/>
      <c r="O16" s="212"/>
      <c r="P16" s="212"/>
      <c r="Q16" s="213"/>
      <c r="R16" s="129"/>
      <c r="S16" s="203"/>
    </row>
    <row r="17" spans="2:19" ht="17.25" customHeight="1" x14ac:dyDescent="0.25">
      <c r="B17" s="200"/>
      <c r="C17" s="122"/>
      <c r="D17" s="122"/>
      <c r="E17" s="122"/>
      <c r="F17" s="129"/>
      <c r="G17" s="129"/>
      <c r="H17" s="37" t="s">
        <v>8</v>
      </c>
      <c r="I17" s="37" t="s">
        <v>9</v>
      </c>
      <c r="J17" s="37" t="s">
        <v>10</v>
      </c>
      <c r="K17" s="37" t="s">
        <v>11</v>
      </c>
      <c r="L17" s="37" t="s">
        <v>12</v>
      </c>
      <c r="M17" s="37" t="s">
        <v>13</v>
      </c>
      <c r="N17" s="37" t="s">
        <v>14</v>
      </c>
      <c r="O17" s="37" t="s">
        <v>78</v>
      </c>
      <c r="P17" s="37" t="s">
        <v>87</v>
      </c>
      <c r="Q17" s="56" t="s">
        <v>117</v>
      </c>
      <c r="R17" s="122"/>
      <c r="S17" s="204"/>
    </row>
    <row r="18" spans="2:19" x14ac:dyDescent="0.25">
      <c r="B18" s="36">
        <v>1</v>
      </c>
      <c r="C18" s="37">
        <v>2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  <c r="K18" s="37">
        <v>11</v>
      </c>
      <c r="L18" s="37">
        <v>12</v>
      </c>
      <c r="M18" s="37">
        <v>13</v>
      </c>
      <c r="N18" s="37">
        <v>14</v>
      </c>
      <c r="O18" s="37">
        <v>15</v>
      </c>
      <c r="P18" s="37">
        <v>16</v>
      </c>
      <c r="Q18" s="56">
        <v>17</v>
      </c>
      <c r="R18" s="37">
        <v>18</v>
      </c>
      <c r="S18" s="38">
        <v>19</v>
      </c>
    </row>
    <row r="19" spans="2:19" ht="63.75" customHeight="1" x14ac:dyDescent="0.25">
      <c r="B19" s="175" t="s">
        <v>15</v>
      </c>
      <c r="C19" s="184" t="s">
        <v>82</v>
      </c>
      <c r="D19" s="16" t="s">
        <v>16</v>
      </c>
      <c r="E19" s="56" t="s">
        <v>120</v>
      </c>
      <c r="F19" s="17">
        <f>SUM(F20:F24)</f>
        <v>150.6</v>
      </c>
      <c r="G19" s="18">
        <f>SUM(G20:G24)</f>
        <v>3282.41</v>
      </c>
      <c r="H19" s="18">
        <f>SUM(H20:H24)</f>
        <v>126.5</v>
      </c>
      <c r="I19" s="18">
        <f>SUM(I20:I24)</f>
        <v>150</v>
      </c>
      <c r="J19" s="18">
        <f>SUM(J20:J24)</f>
        <v>505.26</v>
      </c>
      <c r="K19" s="18">
        <f t="shared" ref="K19" si="0">SUM(K20:K24)</f>
        <v>485.5</v>
      </c>
      <c r="L19" s="18">
        <f t="shared" ref="L19" si="1">SUM(L20:L24)</f>
        <v>508.20000000000005</v>
      </c>
      <c r="M19" s="18">
        <f t="shared" ref="M19" si="2">SUM(M20:M24)</f>
        <v>317.5</v>
      </c>
      <c r="N19" s="18">
        <f t="shared" ref="N19:P19" si="3">SUM(N20:N24)</f>
        <v>322.95000000000005</v>
      </c>
      <c r="O19" s="18">
        <f t="shared" ref="O19" si="4">SUM(O20:O24)</f>
        <v>213.3</v>
      </c>
      <c r="P19" s="18">
        <f t="shared" si="3"/>
        <v>334.90000000000003</v>
      </c>
      <c r="Q19" s="18">
        <f>SUM(Q20:Q24)</f>
        <v>318.3</v>
      </c>
      <c r="R19" s="168" t="s">
        <v>76</v>
      </c>
      <c r="S19" s="178" t="s">
        <v>101</v>
      </c>
    </row>
    <row r="20" spans="2:19" ht="77.25" customHeight="1" x14ac:dyDescent="0.25">
      <c r="B20" s="176"/>
      <c r="C20" s="185"/>
      <c r="D20" s="16" t="s">
        <v>17</v>
      </c>
      <c r="E20" s="56" t="s">
        <v>120</v>
      </c>
      <c r="F20" s="40">
        <f>F26</f>
        <v>150.6</v>
      </c>
      <c r="G20" s="18">
        <f>SUM(H20:Q20)</f>
        <v>1896.35</v>
      </c>
      <c r="H20" s="19">
        <f t="shared" ref="H20:P20" si="5">H26+H32+H38</f>
        <v>126.5</v>
      </c>
      <c r="I20" s="19">
        <f t="shared" si="5"/>
        <v>150</v>
      </c>
      <c r="J20" s="19">
        <f t="shared" si="5"/>
        <v>211.5</v>
      </c>
      <c r="K20" s="19">
        <f t="shared" si="5"/>
        <v>211.5</v>
      </c>
      <c r="L20" s="19">
        <f t="shared" si="5"/>
        <v>213.6</v>
      </c>
      <c r="M20" s="19">
        <f t="shared" si="5"/>
        <v>197.5</v>
      </c>
      <c r="N20" s="19">
        <f t="shared" si="5"/>
        <v>172.65</v>
      </c>
      <c r="O20" s="19">
        <f t="shared" si="5"/>
        <v>213.3</v>
      </c>
      <c r="P20" s="19">
        <f t="shared" si="5"/>
        <v>208.20000000000002</v>
      </c>
      <c r="Q20" s="19">
        <f>Q26+Q32+Q38</f>
        <v>191.6</v>
      </c>
      <c r="R20" s="169"/>
      <c r="S20" s="179"/>
    </row>
    <row r="21" spans="2:19" ht="59.25" customHeight="1" x14ac:dyDescent="0.25">
      <c r="B21" s="176"/>
      <c r="C21" s="185"/>
      <c r="D21" s="16" t="s">
        <v>18</v>
      </c>
      <c r="E21" s="20"/>
      <c r="F21" s="21">
        <f t="shared" ref="F21:F24" si="6">F27</f>
        <v>0</v>
      </c>
      <c r="G21" s="18">
        <f t="shared" ref="G21:G23" si="7">SUM(H21:Q21)</f>
        <v>0</v>
      </c>
      <c r="H21" s="19">
        <f t="shared" ref="H21:P21" si="8">H27+H33+H39</f>
        <v>0</v>
      </c>
      <c r="I21" s="19">
        <f t="shared" si="8"/>
        <v>0</v>
      </c>
      <c r="J21" s="19">
        <f t="shared" si="8"/>
        <v>0</v>
      </c>
      <c r="K21" s="19">
        <f t="shared" si="8"/>
        <v>0</v>
      </c>
      <c r="L21" s="19">
        <f t="shared" si="8"/>
        <v>0</v>
      </c>
      <c r="M21" s="19">
        <f t="shared" si="8"/>
        <v>0</v>
      </c>
      <c r="N21" s="19">
        <f t="shared" si="8"/>
        <v>0</v>
      </c>
      <c r="O21" s="19">
        <f t="shared" si="8"/>
        <v>0</v>
      </c>
      <c r="P21" s="19">
        <f t="shared" si="8"/>
        <v>0</v>
      </c>
      <c r="Q21" s="19">
        <f t="shared" ref="Q21" si="9">Q27+Q33+Q39</f>
        <v>0</v>
      </c>
      <c r="R21" s="169"/>
      <c r="S21" s="179"/>
    </row>
    <row r="22" spans="2:19" ht="73.5" customHeight="1" x14ac:dyDescent="0.25">
      <c r="B22" s="176"/>
      <c r="C22" s="185"/>
      <c r="D22" s="16" t="s">
        <v>20</v>
      </c>
      <c r="E22" s="20"/>
      <c r="F22" s="21">
        <f t="shared" si="6"/>
        <v>0</v>
      </c>
      <c r="G22" s="18">
        <f t="shared" si="7"/>
        <v>0</v>
      </c>
      <c r="H22" s="19">
        <f t="shared" ref="H22:P22" si="10">H28+H34+H40</f>
        <v>0</v>
      </c>
      <c r="I22" s="19">
        <f t="shared" si="10"/>
        <v>0</v>
      </c>
      <c r="J22" s="19">
        <f t="shared" si="10"/>
        <v>0</v>
      </c>
      <c r="K22" s="19">
        <f t="shared" si="10"/>
        <v>0</v>
      </c>
      <c r="L22" s="19">
        <f t="shared" si="10"/>
        <v>0</v>
      </c>
      <c r="M22" s="19">
        <f t="shared" si="10"/>
        <v>0</v>
      </c>
      <c r="N22" s="19">
        <f t="shared" si="10"/>
        <v>0</v>
      </c>
      <c r="O22" s="19">
        <f t="shared" si="10"/>
        <v>0</v>
      </c>
      <c r="P22" s="19">
        <f t="shared" si="10"/>
        <v>0</v>
      </c>
      <c r="Q22" s="19">
        <f t="shared" ref="Q22" si="11">Q28+Q34+Q40</f>
        <v>0</v>
      </c>
      <c r="R22" s="169"/>
      <c r="S22" s="179"/>
    </row>
    <row r="23" spans="2:19" ht="64.5" customHeight="1" x14ac:dyDescent="0.25">
      <c r="B23" s="176"/>
      <c r="C23" s="185"/>
      <c r="D23" s="16" t="s">
        <v>21</v>
      </c>
      <c r="E23" s="37" t="s">
        <v>121</v>
      </c>
      <c r="F23" s="21">
        <f t="shared" si="6"/>
        <v>0</v>
      </c>
      <c r="G23" s="18">
        <f t="shared" si="7"/>
        <v>1386.0600000000002</v>
      </c>
      <c r="H23" s="19">
        <f t="shared" ref="H23:I23" si="12">H29+H35+H41</f>
        <v>0</v>
      </c>
      <c r="I23" s="19">
        <f t="shared" si="12"/>
        <v>0</v>
      </c>
      <c r="J23" s="19">
        <f>J29+J35+J41</f>
        <v>293.76</v>
      </c>
      <c r="K23" s="19">
        <f t="shared" ref="K23:P23" si="13">K29+K35+K41</f>
        <v>274</v>
      </c>
      <c r="L23" s="19">
        <f t="shared" si="13"/>
        <v>294.60000000000002</v>
      </c>
      <c r="M23" s="19">
        <f t="shared" si="13"/>
        <v>120</v>
      </c>
      <c r="N23" s="19">
        <f t="shared" si="13"/>
        <v>150.30000000000001</v>
      </c>
      <c r="O23" s="19">
        <f t="shared" si="13"/>
        <v>0</v>
      </c>
      <c r="P23" s="19">
        <f t="shared" si="13"/>
        <v>126.7</v>
      </c>
      <c r="Q23" s="19">
        <f t="shared" ref="Q23" si="14">Q29+Q35+Q41</f>
        <v>126.7</v>
      </c>
      <c r="R23" s="169"/>
      <c r="S23" s="179"/>
    </row>
    <row r="24" spans="2:19" ht="48.75" customHeight="1" x14ac:dyDescent="0.25">
      <c r="B24" s="177"/>
      <c r="C24" s="186"/>
      <c r="D24" s="16" t="s">
        <v>29</v>
      </c>
      <c r="E24" s="20"/>
      <c r="F24" s="21">
        <f t="shared" si="6"/>
        <v>0</v>
      </c>
      <c r="G24" s="18">
        <f>SUM(H24:Q24)</f>
        <v>0</v>
      </c>
      <c r="H24" s="19">
        <f t="shared" ref="H24:L24" si="15">H30+H36</f>
        <v>0</v>
      </c>
      <c r="I24" s="19">
        <f t="shared" si="15"/>
        <v>0</v>
      </c>
      <c r="J24" s="19">
        <f t="shared" si="15"/>
        <v>0</v>
      </c>
      <c r="K24" s="19">
        <f t="shared" si="15"/>
        <v>0</v>
      </c>
      <c r="L24" s="19">
        <f t="shared" si="15"/>
        <v>0</v>
      </c>
      <c r="M24" s="19">
        <f t="shared" ref="M24:P24" si="16">M30+M36</f>
        <v>0</v>
      </c>
      <c r="N24" s="19">
        <f t="shared" si="16"/>
        <v>0</v>
      </c>
      <c r="O24" s="19">
        <f t="shared" si="16"/>
        <v>0</v>
      </c>
      <c r="P24" s="19">
        <f t="shared" si="16"/>
        <v>0</v>
      </c>
      <c r="Q24" s="19">
        <f t="shared" ref="Q24" si="17">Q30+Q36</f>
        <v>0</v>
      </c>
      <c r="R24" s="187"/>
      <c r="S24" s="180"/>
    </row>
    <row r="25" spans="2:19" ht="25.5" x14ac:dyDescent="0.25">
      <c r="B25" s="181" t="s">
        <v>30</v>
      </c>
      <c r="C25" s="184" t="s">
        <v>83</v>
      </c>
      <c r="D25" s="16" t="s">
        <v>16</v>
      </c>
      <c r="E25" s="56" t="s">
        <v>120</v>
      </c>
      <c r="F25" s="17">
        <f>SUM(F26:F30)</f>
        <v>150.6</v>
      </c>
      <c r="G25" s="18">
        <f>SUM(G26:G30)</f>
        <v>1739.6740000000002</v>
      </c>
      <c r="H25" s="18">
        <f>SUM(H26:H30)</f>
        <v>126.5</v>
      </c>
      <c r="I25" s="18">
        <f>SUM(I26:I30)</f>
        <v>150</v>
      </c>
      <c r="J25" s="18">
        <f>SUM(J26:J30)</f>
        <v>182.124</v>
      </c>
      <c r="K25" s="18">
        <f t="shared" ref="K25" si="18">SUM(K26:K30)</f>
        <v>184.1</v>
      </c>
      <c r="L25" s="18">
        <f t="shared" ref="L25" si="19">SUM(L26:L30)</f>
        <v>180.7</v>
      </c>
      <c r="M25" s="18">
        <f t="shared" ref="M25" si="20">SUM(M26:M30)</f>
        <v>184.1</v>
      </c>
      <c r="N25" s="18">
        <f t="shared" ref="N25:Q25" si="21">SUM(N26:N30)</f>
        <v>152.05000000000001</v>
      </c>
      <c r="O25" s="18">
        <f t="shared" ref="O25" si="22">SUM(O26:O30)</f>
        <v>213.3</v>
      </c>
      <c r="P25" s="18">
        <f t="shared" si="21"/>
        <v>190.9</v>
      </c>
      <c r="Q25" s="18">
        <f t="shared" si="21"/>
        <v>175.9</v>
      </c>
      <c r="R25" s="168" t="s">
        <v>76</v>
      </c>
      <c r="S25" s="178" t="s">
        <v>100</v>
      </c>
    </row>
    <row r="26" spans="2:19" ht="51" x14ac:dyDescent="0.25">
      <c r="B26" s="182"/>
      <c r="C26" s="185"/>
      <c r="D26" s="16" t="s">
        <v>17</v>
      </c>
      <c r="E26" s="37" t="s">
        <v>120</v>
      </c>
      <c r="F26" s="37">
        <v>150.6</v>
      </c>
      <c r="G26" s="18">
        <f t="shared" ref="G26:G29" si="23">SUM(H26:Q26)</f>
        <v>1739.6740000000002</v>
      </c>
      <c r="H26" s="22">
        <v>126.5</v>
      </c>
      <c r="I26" s="22">
        <v>150</v>
      </c>
      <c r="J26" s="22">
        <v>182.124</v>
      </c>
      <c r="K26" s="22">
        <f>211.5-K32-K38</f>
        <v>184.1</v>
      </c>
      <c r="L26" s="22">
        <f>213.6-L32-L38</f>
        <v>180.7</v>
      </c>
      <c r="M26" s="22">
        <f>184.1</f>
        <v>184.1</v>
      </c>
      <c r="N26" s="22">
        <v>152.05000000000001</v>
      </c>
      <c r="O26" s="22">
        <v>213.3</v>
      </c>
      <c r="P26" s="22">
        <v>190.9</v>
      </c>
      <c r="Q26" s="22">
        <v>175.9</v>
      </c>
      <c r="R26" s="169"/>
      <c r="S26" s="179"/>
    </row>
    <row r="27" spans="2:19" ht="51" x14ac:dyDescent="0.25">
      <c r="B27" s="182"/>
      <c r="C27" s="185"/>
      <c r="D27" s="16" t="s">
        <v>18</v>
      </c>
      <c r="E27" s="23"/>
      <c r="F27" s="37"/>
      <c r="G27" s="18">
        <f t="shared" si="23"/>
        <v>0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169"/>
      <c r="S27" s="179"/>
    </row>
    <row r="28" spans="2:19" ht="38.25" x14ac:dyDescent="0.25">
      <c r="B28" s="182"/>
      <c r="C28" s="185"/>
      <c r="D28" s="16" t="s">
        <v>20</v>
      </c>
      <c r="E28" s="23"/>
      <c r="F28" s="37"/>
      <c r="G28" s="18">
        <f t="shared" si="23"/>
        <v>0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169"/>
      <c r="S28" s="179"/>
    </row>
    <row r="29" spans="2:19" ht="38.25" x14ac:dyDescent="0.25">
      <c r="B29" s="182"/>
      <c r="C29" s="185"/>
      <c r="D29" s="16" t="s">
        <v>21</v>
      </c>
      <c r="E29" s="37"/>
      <c r="F29" s="37"/>
      <c r="G29" s="18">
        <f t="shared" si="23"/>
        <v>0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169"/>
      <c r="S29" s="179"/>
    </row>
    <row r="30" spans="2:19" x14ac:dyDescent="0.25">
      <c r="B30" s="183"/>
      <c r="C30" s="186"/>
      <c r="D30" s="16" t="s">
        <v>29</v>
      </c>
      <c r="E30" s="23"/>
      <c r="F30" s="37"/>
      <c r="G30" s="18">
        <f>SUM(H30:Q30)</f>
        <v>0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187"/>
      <c r="S30" s="180"/>
    </row>
    <row r="31" spans="2:19" ht="25.5" x14ac:dyDescent="0.25">
      <c r="B31" s="181" t="s">
        <v>88</v>
      </c>
      <c r="C31" s="184" t="s">
        <v>107</v>
      </c>
      <c r="D31" s="16" t="s">
        <v>16</v>
      </c>
      <c r="E31" s="56" t="s">
        <v>121</v>
      </c>
      <c r="F31" s="17">
        <f>SUM(F32:F36)</f>
        <v>0</v>
      </c>
      <c r="G31" s="18">
        <f>SUM(G32:G36)</f>
        <v>1235.9380000000001</v>
      </c>
      <c r="H31" s="18">
        <f>SUM(H32:H36)</f>
        <v>0</v>
      </c>
      <c r="I31" s="18">
        <f>SUM(I32:I36)</f>
        <v>0</v>
      </c>
      <c r="J31" s="18">
        <f>SUM(J32:J36)</f>
        <v>229.43800000000002</v>
      </c>
      <c r="K31" s="18">
        <f t="shared" ref="K31:Q31" si="24">SUM(K32:K36)</f>
        <v>203.5</v>
      </c>
      <c r="L31" s="18">
        <f t="shared" si="24"/>
        <v>212.30000000000004</v>
      </c>
      <c r="M31" s="18">
        <f t="shared" si="24"/>
        <v>133.4</v>
      </c>
      <c r="N31" s="18">
        <f t="shared" si="24"/>
        <v>170.9</v>
      </c>
      <c r="O31" s="18">
        <f t="shared" si="24"/>
        <v>0</v>
      </c>
      <c r="P31" s="18">
        <f t="shared" si="24"/>
        <v>144</v>
      </c>
      <c r="Q31" s="18">
        <f t="shared" si="24"/>
        <v>142.4</v>
      </c>
      <c r="R31" s="168" t="s">
        <v>76</v>
      </c>
      <c r="S31" s="178" t="s">
        <v>99</v>
      </c>
    </row>
    <row r="32" spans="2:19" ht="71.25" customHeight="1" x14ac:dyDescent="0.25">
      <c r="B32" s="182"/>
      <c r="C32" s="185"/>
      <c r="D32" s="16" t="s">
        <v>17</v>
      </c>
      <c r="E32" s="56" t="s">
        <v>121</v>
      </c>
      <c r="F32" s="37"/>
      <c r="G32" s="18">
        <f t="shared" ref="G32:G35" si="25">SUM(H32:Q32)</f>
        <v>127.65800000000002</v>
      </c>
      <c r="H32" s="22"/>
      <c r="I32" s="22"/>
      <c r="J32" s="22">
        <v>20.858000000000001</v>
      </c>
      <c r="K32" s="22">
        <v>18.5</v>
      </c>
      <c r="L32" s="22">
        <v>21.3</v>
      </c>
      <c r="M32" s="22">
        <v>13.4</v>
      </c>
      <c r="N32" s="22">
        <v>20.6</v>
      </c>
      <c r="O32" s="22"/>
      <c r="P32" s="22">
        <v>17.3</v>
      </c>
      <c r="Q32" s="22">
        <v>15.7</v>
      </c>
      <c r="R32" s="169"/>
      <c r="S32" s="179"/>
    </row>
    <row r="33" spans="2:22" ht="67.5" customHeight="1" x14ac:dyDescent="0.25">
      <c r="B33" s="182"/>
      <c r="C33" s="185"/>
      <c r="D33" s="16" t="s">
        <v>18</v>
      </c>
      <c r="E33" s="23"/>
      <c r="F33" s="37"/>
      <c r="G33" s="18">
        <f t="shared" si="25"/>
        <v>0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169"/>
      <c r="S33" s="179"/>
    </row>
    <row r="34" spans="2:22" ht="44.25" customHeight="1" x14ac:dyDescent="0.25">
      <c r="B34" s="182"/>
      <c r="C34" s="185"/>
      <c r="D34" s="16" t="s">
        <v>20</v>
      </c>
      <c r="E34" s="23"/>
      <c r="F34" s="37"/>
      <c r="G34" s="18">
        <f t="shared" si="25"/>
        <v>0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169"/>
      <c r="S34" s="179"/>
    </row>
    <row r="35" spans="2:22" ht="64.5" customHeight="1" x14ac:dyDescent="0.25">
      <c r="B35" s="182"/>
      <c r="C35" s="185"/>
      <c r="D35" s="16" t="s">
        <v>21</v>
      </c>
      <c r="E35" s="37" t="s">
        <v>121</v>
      </c>
      <c r="F35" s="37"/>
      <c r="G35" s="18">
        <f t="shared" si="25"/>
        <v>1108.2800000000002</v>
      </c>
      <c r="H35" s="22"/>
      <c r="I35" s="22"/>
      <c r="J35" s="22">
        <v>208.58</v>
      </c>
      <c r="K35" s="22">
        <f>274-K41</f>
        <v>185</v>
      </c>
      <c r="L35" s="22">
        <f>294.6-103.6</f>
        <v>191.00000000000003</v>
      </c>
      <c r="M35" s="22">
        <f>120</f>
        <v>120</v>
      </c>
      <c r="N35" s="22">
        <v>150.30000000000001</v>
      </c>
      <c r="O35" s="22"/>
      <c r="P35" s="22">
        <v>126.7</v>
      </c>
      <c r="Q35" s="22">
        <v>126.7</v>
      </c>
      <c r="R35" s="169"/>
      <c r="S35" s="179"/>
      <c r="U35" s="25"/>
      <c r="V35" s="25"/>
    </row>
    <row r="36" spans="2:22" ht="36" customHeight="1" x14ac:dyDescent="0.25">
      <c r="B36" s="183"/>
      <c r="C36" s="186"/>
      <c r="D36" s="16" t="s">
        <v>29</v>
      </c>
      <c r="E36" s="23"/>
      <c r="F36" s="37"/>
      <c r="G36" s="18">
        <f>SUM(H36:Q36)</f>
        <v>0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187"/>
      <c r="S36" s="180"/>
    </row>
    <row r="37" spans="2:22" ht="25.5" x14ac:dyDescent="0.25">
      <c r="B37" s="181" t="s">
        <v>89</v>
      </c>
      <c r="C37" s="184" t="s">
        <v>108</v>
      </c>
      <c r="D37" s="16" t="s">
        <v>16</v>
      </c>
      <c r="E37" s="37" t="s">
        <v>80</v>
      </c>
      <c r="F37" s="17">
        <f>SUM(F38:F42)</f>
        <v>0</v>
      </c>
      <c r="G37" s="18">
        <f>SUM(G38:G42)</f>
        <v>306.798</v>
      </c>
      <c r="H37" s="18">
        <f>SUM(H38:H42)</f>
        <v>0</v>
      </c>
      <c r="I37" s="18">
        <f>SUM(I38:I42)</f>
        <v>0</v>
      </c>
      <c r="J37" s="18">
        <f>SUM(J38:J42)</f>
        <v>93.698000000000008</v>
      </c>
      <c r="K37" s="18">
        <f t="shared" ref="K37:Q37" si="26">SUM(K38:K42)</f>
        <v>97.9</v>
      </c>
      <c r="L37" s="18">
        <f t="shared" si="26"/>
        <v>115.19999999999999</v>
      </c>
      <c r="M37" s="18">
        <f t="shared" si="26"/>
        <v>0</v>
      </c>
      <c r="N37" s="18">
        <f t="shared" si="26"/>
        <v>0</v>
      </c>
      <c r="O37" s="18">
        <f t="shared" si="26"/>
        <v>0</v>
      </c>
      <c r="P37" s="18">
        <f t="shared" si="26"/>
        <v>0</v>
      </c>
      <c r="Q37" s="18">
        <f t="shared" si="26"/>
        <v>0</v>
      </c>
      <c r="R37" s="168" t="s">
        <v>76</v>
      </c>
      <c r="S37" s="178" t="s">
        <v>97</v>
      </c>
    </row>
    <row r="38" spans="2:22" ht="66" customHeight="1" x14ac:dyDescent="0.25">
      <c r="B38" s="182"/>
      <c r="C38" s="185"/>
      <c r="D38" s="16" t="s">
        <v>17</v>
      </c>
      <c r="E38" s="37" t="s">
        <v>80</v>
      </c>
      <c r="F38" s="37"/>
      <c r="G38" s="18">
        <f t="shared" ref="G38:G41" si="27">SUM(H38:Q38)</f>
        <v>29.018000000000001</v>
      </c>
      <c r="H38" s="22"/>
      <c r="I38" s="22"/>
      <c r="J38" s="22">
        <v>8.5180000000000007</v>
      </c>
      <c r="K38" s="22">
        <v>8.9</v>
      </c>
      <c r="L38" s="22">
        <v>11.6</v>
      </c>
      <c r="M38" s="22"/>
      <c r="N38" s="22"/>
      <c r="O38" s="22"/>
      <c r="P38" s="22"/>
      <c r="Q38" s="22"/>
      <c r="R38" s="169"/>
      <c r="S38" s="179"/>
    </row>
    <row r="39" spans="2:22" ht="47.25" customHeight="1" x14ac:dyDescent="0.25">
      <c r="B39" s="182"/>
      <c r="C39" s="185"/>
      <c r="D39" s="16" t="s">
        <v>18</v>
      </c>
      <c r="E39" s="23"/>
      <c r="F39" s="37"/>
      <c r="G39" s="18">
        <f t="shared" si="27"/>
        <v>0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169"/>
      <c r="S39" s="179"/>
    </row>
    <row r="40" spans="2:22" ht="38.25" customHeight="1" x14ac:dyDescent="0.25">
      <c r="B40" s="182"/>
      <c r="C40" s="185"/>
      <c r="D40" s="16" t="s">
        <v>20</v>
      </c>
      <c r="E40" s="23"/>
      <c r="F40" s="37"/>
      <c r="G40" s="18">
        <f t="shared" si="27"/>
        <v>0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169"/>
      <c r="S40" s="179"/>
    </row>
    <row r="41" spans="2:22" ht="44.25" customHeight="1" x14ac:dyDescent="0.25">
      <c r="B41" s="182"/>
      <c r="C41" s="185"/>
      <c r="D41" s="16" t="s">
        <v>21</v>
      </c>
      <c r="E41" s="37" t="s">
        <v>80</v>
      </c>
      <c r="F41" s="37"/>
      <c r="G41" s="18">
        <f t="shared" si="27"/>
        <v>277.77999999999997</v>
      </c>
      <c r="H41" s="22"/>
      <c r="I41" s="22"/>
      <c r="J41" s="22">
        <v>85.18</v>
      </c>
      <c r="K41" s="22">
        <v>89</v>
      </c>
      <c r="L41" s="22">
        <v>103.6</v>
      </c>
      <c r="M41" s="22"/>
      <c r="N41" s="22"/>
      <c r="O41" s="22"/>
      <c r="P41" s="22"/>
      <c r="Q41" s="22"/>
      <c r="R41" s="169"/>
      <c r="S41" s="179"/>
      <c r="U41" s="25"/>
      <c r="V41" s="25"/>
    </row>
    <row r="42" spans="2:22" ht="24" customHeight="1" x14ac:dyDescent="0.25">
      <c r="B42" s="183"/>
      <c r="C42" s="186"/>
      <c r="D42" s="16" t="s">
        <v>29</v>
      </c>
      <c r="E42" s="23"/>
      <c r="F42" s="37"/>
      <c r="G42" s="18">
        <f>SUM(H42:Q42)</f>
        <v>0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187"/>
      <c r="S42" s="180"/>
    </row>
    <row r="43" spans="2:22" ht="39" customHeight="1" x14ac:dyDescent="0.25">
      <c r="B43" s="175" t="s">
        <v>22</v>
      </c>
      <c r="C43" s="190" t="s">
        <v>109</v>
      </c>
      <c r="D43" s="16" t="s">
        <v>16</v>
      </c>
      <c r="E43" s="56" t="s">
        <v>120</v>
      </c>
      <c r="F43" s="17">
        <f>SUM(F44:F48)</f>
        <v>150</v>
      </c>
      <c r="G43" s="18">
        <f>SUM(G44:G48)</f>
        <v>895.5</v>
      </c>
      <c r="H43" s="18">
        <f>SUM(H44:H48)</f>
        <v>160.6</v>
      </c>
      <c r="I43" s="18">
        <f>SUM(I44:I48)</f>
        <v>150</v>
      </c>
      <c r="J43" s="18">
        <f>SUM(J44:J48)</f>
        <v>88.5</v>
      </c>
      <c r="K43" s="18">
        <f t="shared" ref="K43" si="28">SUM(K44:K48)</f>
        <v>88.5</v>
      </c>
      <c r="L43" s="18">
        <f t="shared" ref="L43" si="29">SUM(L44:L48)</f>
        <v>88.5</v>
      </c>
      <c r="M43" s="18">
        <f t="shared" ref="M43" si="30">SUM(M44:M48)</f>
        <v>66</v>
      </c>
      <c r="N43" s="18">
        <f t="shared" ref="N43:Q43" si="31">SUM(N44:N48)</f>
        <v>66</v>
      </c>
      <c r="O43" s="18">
        <f t="shared" ref="O43" si="32">SUM(O44:O48)</f>
        <v>66</v>
      </c>
      <c r="P43" s="18">
        <f t="shared" si="31"/>
        <v>63</v>
      </c>
      <c r="Q43" s="18">
        <f t="shared" si="31"/>
        <v>58.4</v>
      </c>
      <c r="R43" s="168" t="s">
        <v>76</v>
      </c>
      <c r="S43" s="178" t="str">
        <f>S49</f>
        <v>2014 г.: Количество мероприятий-4 ед. Количество участников от района-88 чел.  В 2015-2016 г.г.: Количество мероприятий-2 ед. Количество участников от района- 49 чел. В 2017 г.: Количество мероприятий-2 ед. Количество участников от района- 60 чел. В 2018 г.: Количество мероприятий-1 ед. Количество участников от района- 25 чел. В 2019-г.  участие в 2 мер. Количество участников от района - 50 чел.</v>
      </c>
    </row>
    <row r="44" spans="2:22" ht="55.5" customHeight="1" x14ac:dyDescent="0.25">
      <c r="B44" s="176"/>
      <c r="C44" s="191"/>
      <c r="D44" s="16" t="s">
        <v>17</v>
      </c>
      <c r="E44" s="56" t="s">
        <v>120</v>
      </c>
      <c r="F44" s="41">
        <f>F50</f>
        <v>150</v>
      </c>
      <c r="G44" s="18">
        <f t="shared" ref="G44:G47" si="33">SUM(H44:Q44)</f>
        <v>895.5</v>
      </c>
      <c r="H44" s="41">
        <f>H50</f>
        <v>160.6</v>
      </c>
      <c r="I44" s="41">
        <f t="shared" ref="I44:N44" si="34">I50</f>
        <v>150</v>
      </c>
      <c r="J44" s="41">
        <f t="shared" si="34"/>
        <v>88.5</v>
      </c>
      <c r="K44" s="41">
        <f t="shared" si="34"/>
        <v>88.5</v>
      </c>
      <c r="L44" s="41">
        <f t="shared" si="34"/>
        <v>88.5</v>
      </c>
      <c r="M44" s="41">
        <f t="shared" si="34"/>
        <v>66</v>
      </c>
      <c r="N44" s="41">
        <f t="shared" si="34"/>
        <v>66</v>
      </c>
      <c r="O44" s="41">
        <f>O50</f>
        <v>66</v>
      </c>
      <c r="P44" s="41">
        <f>P50</f>
        <v>63</v>
      </c>
      <c r="Q44" s="41">
        <f>Q50</f>
        <v>58.4</v>
      </c>
      <c r="R44" s="169"/>
      <c r="S44" s="179"/>
    </row>
    <row r="45" spans="2:22" ht="87.75" customHeight="1" x14ac:dyDescent="0.25">
      <c r="B45" s="176"/>
      <c r="C45" s="191"/>
      <c r="D45" s="16" t="s">
        <v>18</v>
      </c>
      <c r="E45" s="23"/>
      <c r="F45" s="41">
        <f t="shared" ref="F45:F48" si="35">F51</f>
        <v>0</v>
      </c>
      <c r="G45" s="18">
        <f t="shared" si="33"/>
        <v>0</v>
      </c>
      <c r="H45" s="41">
        <f t="shared" ref="H45:N45" si="36">H51</f>
        <v>0</v>
      </c>
      <c r="I45" s="41">
        <f t="shared" si="36"/>
        <v>0</v>
      </c>
      <c r="J45" s="41">
        <f t="shared" si="36"/>
        <v>0</v>
      </c>
      <c r="K45" s="41">
        <f t="shared" si="36"/>
        <v>0</v>
      </c>
      <c r="L45" s="41">
        <f t="shared" si="36"/>
        <v>0</v>
      </c>
      <c r="M45" s="41">
        <f t="shared" si="36"/>
        <v>0</v>
      </c>
      <c r="N45" s="41">
        <f t="shared" si="36"/>
        <v>0</v>
      </c>
      <c r="O45" s="41">
        <f t="shared" ref="O45:P45" si="37">O51</f>
        <v>0</v>
      </c>
      <c r="P45" s="41">
        <f t="shared" si="37"/>
        <v>0</v>
      </c>
      <c r="Q45" s="41">
        <f t="shared" ref="Q45" si="38">Q51</f>
        <v>0</v>
      </c>
      <c r="R45" s="169"/>
      <c r="S45" s="179"/>
    </row>
    <row r="46" spans="2:22" ht="46.5" customHeight="1" x14ac:dyDescent="0.25">
      <c r="B46" s="176"/>
      <c r="C46" s="191"/>
      <c r="D46" s="16" t="s">
        <v>20</v>
      </c>
      <c r="E46" s="23"/>
      <c r="F46" s="41">
        <f t="shared" si="35"/>
        <v>0</v>
      </c>
      <c r="G46" s="18">
        <f t="shared" si="33"/>
        <v>0</v>
      </c>
      <c r="H46" s="41">
        <f t="shared" ref="H46:N46" si="39">H52</f>
        <v>0</v>
      </c>
      <c r="I46" s="41">
        <f t="shared" si="39"/>
        <v>0</v>
      </c>
      <c r="J46" s="41">
        <f t="shared" si="39"/>
        <v>0</v>
      </c>
      <c r="K46" s="41">
        <f t="shared" si="39"/>
        <v>0</v>
      </c>
      <c r="L46" s="41">
        <f t="shared" si="39"/>
        <v>0</v>
      </c>
      <c r="M46" s="41">
        <f t="shared" si="39"/>
        <v>0</v>
      </c>
      <c r="N46" s="41">
        <f t="shared" si="39"/>
        <v>0</v>
      </c>
      <c r="O46" s="41">
        <f t="shared" ref="O46:P46" si="40">O52</f>
        <v>0</v>
      </c>
      <c r="P46" s="41">
        <f t="shared" si="40"/>
        <v>0</v>
      </c>
      <c r="Q46" s="41">
        <f t="shared" ref="Q46" si="41">Q52</f>
        <v>0</v>
      </c>
      <c r="R46" s="169"/>
      <c r="S46" s="179"/>
    </row>
    <row r="47" spans="2:22" ht="60.75" customHeight="1" x14ac:dyDescent="0.25">
      <c r="B47" s="176"/>
      <c r="C47" s="191"/>
      <c r="D47" s="16" t="s">
        <v>21</v>
      </c>
      <c r="E47" s="23"/>
      <c r="F47" s="41">
        <f t="shared" si="35"/>
        <v>0</v>
      </c>
      <c r="G47" s="18">
        <f t="shared" si="33"/>
        <v>0</v>
      </c>
      <c r="H47" s="41">
        <f t="shared" ref="H47:N47" si="42">H53</f>
        <v>0</v>
      </c>
      <c r="I47" s="41">
        <f t="shared" si="42"/>
        <v>0</v>
      </c>
      <c r="J47" s="41">
        <f t="shared" si="42"/>
        <v>0</v>
      </c>
      <c r="K47" s="41">
        <f t="shared" si="42"/>
        <v>0</v>
      </c>
      <c r="L47" s="41">
        <f t="shared" si="42"/>
        <v>0</v>
      </c>
      <c r="M47" s="41">
        <f t="shared" si="42"/>
        <v>0</v>
      </c>
      <c r="N47" s="41">
        <f t="shared" si="42"/>
        <v>0</v>
      </c>
      <c r="O47" s="41">
        <f t="shared" ref="O47:P47" si="43">O53</f>
        <v>0</v>
      </c>
      <c r="P47" s="41">
        <f t="shared" si="43"/>
        <v>0</v>
      </c>
      <c r="Q47" s="41">
        <f t="shared" ref="Q47" si="44">Q53</f>
        <v>0</v>
      </c>
      <c r="R47" s="169"/>
      <c r="S47" s="179"/>
    </row>
    <row r="48" spans="2:22" ht="36.75" customHeight="1" x14ac:dyDescent="0.25">
      <c r="B48" s="177"/>
      <c r="C48" s="192"/>
      <c r="D48" s="16" t="s">
        <v>29</v>
      </c>
      <c r="E48" s="23"/>
      <c r="F48" s="41">
        <f t="shared" si="35"/>
        <v>0</v>
      </c>
      <c r="G48" s="18">
        <f>SUM(H48:Q48)</f>
        <v>0</v>
      </c>
      <c r="H48" s="41">
        <f t="shared" ref="H48:N48" si="45">H54</f>
        <v>0</v>
      </c>
      <c r="I48" s="41">
        <f t="shared" si="45"/>
        <v>0</v>
      </c>
      <c r="J48" s="41">
        <f t="shared" si="45"/>
        <v>0</v>
      </c>
      <c r="K48" s="41">
        <f t="shared" si="45"/>
        <v>0</v>
      </c>
      <c r="L48" s="41">
        <f t="shared" si="45"/>
        <v>0</v>
      </c>
      <c r="M48" s="41">
        <f t="shared" si="45"/>
        <v>0</v>
      </c>
      <c r="N48" s="41">
        <f t="shared" si="45"/>
        <v>0</v>
      </c>
      <c r="O48" s="41">
        <f t="shared" ref="O48:P48" si="46">O54</f>
        <v>0</v>
      </c>
      <c r="P48" s="41">
        <f t="shared" si="46"/>
        <v>0</v>
      </c>
      <c r="Q48" s="41">
        <f t="shared" ref="Q48" si="47">Q54</f>
        <v>0</v>
      </c>
      <c r="R48" s="187"/>
      <c r="S48" s="180"/>
    </row>
    <row r="49" spans="2:19" ht="31.5" customHeight="1" x14ac:dyDescent="0.25">
      <c r="B49" s="193" t="s">
        <v>23</v>
      </c>
      <c r="C49" s="184" t="s">
        <v>110</v>
      </c>
      <c r="D49" s="16" t="s">
        <v>16</v>
      </c>
      <c r="E49" s="56" t="s">
        <v>120</v>
      </c>
      <c r="F49" s="17">
        <f>SUM(F50:F54)</f>
        <v>150</v>
      </c>
      <c r="G49" s="18">
        <f>SUM(G50:G54)</f>
        <v>895.5</v>
      </c>
      <c r="H49" s="18">
        <f>SUM(H50:H54)</f>
        <v>160.6</v>
      </c>
      <c r="I49" s="18">
        <f>SUM(I50:I54)</f>
        <v>150</v>
      </c>
      <c r="J49" s="18">
        <f>SUM(J50:J54)</f>
        <v>88.5</v>
      </c>
      <c r="K49" s="18">
        <f t="shared" ref="K49" si="48">SUM(K50:K54)</f>
        <v>88.5</v>
      </c>
      <c r="L49" s="18">
        <f t="shared" ref="L49" si="49">SUM(L50:L54)</f>
        <v>88.5</v>
      </c>
      <c r="M49" s="18">
        <f t="shared" ref="M49" si="50">SUM(M50:M54)</f>
        <v>66</v>
      </c>
      <c r="N49" s="18">
        <f t="shared" ref="N49:Q49" si="51">SUM(N50:N54)</f>
        <v>66</v>
      </c>
      <c r="O49" s="18">
        <f t="shared" ref="O49" si="52">SUM(O50:O54)</f>
        <v>66</v>
      </c>
      <c r="P49" s="18">
        <f t="shared" si="51"/>
        <v>63</v>
      </c>
      <c r="Q49" s="18">
        <f t="shared" si="51"/>
        <v>58.4</v>
      </c>
      <c r="R49" s="168" t="s">
        <v>76</v>
      </c>
      <c r="S49" s="178" t="s">
        <v>98</v>
      </c>
    </row>
    <row r="50" spans="2:19" ht="69.75" customHeight="1" x14ac:dyDescent="0.25">
      <c r="B50" s="194"/>
      <c r="C50" s="185"/>
      <c r="D50" s="16" t="s">
        <v>17</v>
      </c>
      <c r="E50" s="37" t="s">
        <v>120</v>
      </c>
      <c r="F50" s="22">
        <v>150</v>
      </c>
      <c r="G50" s="18">
        <f t="shared" ref="G50:G53" si="53">SUM(H50:Q50)</f>
        <v>895.5</v>
      </c>
      <c r="H50" s="22">
        <v>160.6</v>
      </c>
      <c r="I50" s="22">
        <v>150</v>
      </c>
      <c r="J50" s="22">
        <v>88.5</v>
      </c>
      <c r="K50" s="22">
        <v>88.5</v>
      </c>
      <c r="L50" s="22">
        <v>88.5</v>
      </c>
      <c r="M50" s="22">
        <v>66</v>
      </c>
      <c r="N50" s="22">
        <v>66</v>
      </c>
      <c r="O50" s="22">
        <v>66</v>
      </c>
      <c r="P50" s="22">
        <v>63</v>
      </c>
      <c r="Q50" s="22">
        <v>58.4</v>
      </c>
      <c r="R50" s="169"/>
      <c r="S50" s="179"/>
    </row>
    <row r="51" spans="2:19" ht="66" customHeight="1" x14ac:dyDescent="0.25">
      <c r="B51" s="194"/>
      <c r="C51" s="185"/>
      <c r="D51" s="16" t="s">
        <v>18</v>
      </c>
      <c r="E51" s="23"/>
      <c r="F51" s="37"/>
      <c r="G51" s="18">
        <f t="shared" si="53"/>
        <v>0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169"/>
      <c r="S51" s="179"/>
    </row>
    <row r="52" spans="2:19" ht="46.5" customHeight="1" x14ac:dyDescent="0.25">
      <c r="B52" s="194"/>
      <c r="C52" s="185"/>
      <c r="D52" s="16" t="s">
        <v>20</v>
      </c>
      <c r="E52" s="23"/>
      <c r="F52" s="37"/>
      <c r="G52" s="18">
        <f t="shared" si="53"/>
        <v>0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169"/>
      <c r="S52" s="179"/>
    </row>
    <row r="53" spans="2:19" ht="57.75" customHeight="1" x14ac:dyDescent="0.25">
      <c r="B53" s="194"/>
      <c r="C53" s="185"/>
      <c r="D53" s="16" t="s">
        <v>21</v>
      </c>
      <c r="E53" s="23"/>
      <c r="F53" s="37"/>
      <c r="G53" s="18">
        <f t="shared" si="53"/>
        <v>0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169"/>
      <c r="S53" s="179"/>
    </row>
    <row r="54" spans="2:19" ht="30.75" customHeight="1" x14ac:dyDescent="0.25">
      <c r="B54" s="195"/>
      <c r="C54" s="186"/>
      <c r="D54" s="16" t="s">
        <v>29</v>
      </c>
      <c r="E54" s="23"/>
      <c r="F54" s="37"/>
      <c r="G54" s="18">
        <f>SUM(H54:Q54)</f>
        <v>0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187"/>
      <c r="S54" s="180"/>
    </row>
    <row r="55" spans="2:19" ht="25.5" x14ac:dyDescent="0.25">
      <c r="B55" s="175" t="s">
        <v>24</v>
      </c>
      <c r="C55" s="184" t="s">
        <v>102</v>
      </c>
      <c r="D55" s="16" t="s">
        <v>16</v>
      </c>
      <c r="E55" s="37" t="s">
        <v>80</v>
      </c>
      <c r="F55" s="17">
        <f>SUM(F56:F60)</f>
        <v>0</v>
      </c>
      <c r="G55" s="18">
        <f>SUM(G56:G60)</f>
        <v>5148.5</v>
      </c>
      <c r="H55" s="18">
        <f>SUM(H56:H60)</f>
        <v>0</v>
      </c>
      <c r="I55" s="18">
        <f>SUM(I56:I60)</f>
        <v>0</v>
      </c>
      <c r="J55" s="18">
        <f>SUM(J56:J60)</f>
        <v>1438.5</v>
      </c>
      <c r="K55" s="18">
        <f t="shared" ref="K55:Q55" si="54">SUM(K56:K60)</f>
        <v>1855</v>
      </c>
      <c r="L55" s="18">
        <f t="shared" si="54"/>
        <v>1855</v>
      </c>
      <c r="M55" s="18">
        <f t="shared" si="54"/>
        <v>0</v>
      </c>
      <c r="N55" s="18">
        <f t="shared" si="54"/>
        <v>0</v>
      </c>
      <c r="O55" s="18">
        <f t="shared" si="54"/>
        <v>0</v>
      </c>
      <c r="P55" s="18">
        <f t="shared" si="54"/>
        <v>0</v>
      </c>
      <c r="Q55" s="18">
        <f t="shared" si="54"/>
        <v>0</v>
      </c>
      <c r="R55" s="168" t="s">
        <v>76</v>
      </c>
      <c r="S55" s="196" t="s">
        <v>79</v>
      </c>
    </row>
    <row r="56" spans="2:19" ht="51" x14ac:dyDescent="0.25">
      <c r="B56" s="176"/>
      <c r="C56" s="185"/>
      <c r="D56" s="16" t="s">
        <v>17</v>
      </c>
      <c r="E56" s="37" t="s">
        <v>80</v>
      </c>
      <c r="F56" s="21">
        <f>F62</f>
        <v>0</v>
      </c>
      <c r="G56" s="18">
        <f t="shared" ref="G56:G59" si="55">SUM(H56:Q56)</f>
        <v>5148.5</v>
      </c>
      <c r="H56" s="21">
        <f>H62</f>
        <v>0</v>
      </c>
      <c r="I56" s="21">
        <f t="shared" ref="I56:N56" si="56">I62</f>
        <v>0</v>
      </c>
      <c r="J56" s="21">
        <f t="shared" si="56"/>
        <v>1438.5</v>
      </c>
      <c r="K56" s="21">
        <f t="shared" si="56"/>
        <v>1855</v>
      </c>
      <c r="L56" s="21">
        <f t="shared" si="56"/>
        <v>1855</v>
      </c>
      <c r="M56" s="21">
        <f t="shared" si="56"/>
        <v>0</v>
      </c>
      <c r="N56" s="21">
        <f t="shared" si="56"/>
        <v>0</v>
      </c>
      <c r="O56" s="21">
        <f>O62</f>
        <v>0</v>
      </c>
      <c r="P56" s="21">
        <f>P62</f>
        <v>0</v>
      </c>
      <c r="Q56" s="21">
        <f>Q62</f>
        <v>0</v>
      </c>
      <c r="R56" s="169"/>
      <c r="S56" s="196"/>
    </row>
    <row r="57" spans="2:19" ht="51" x14ac:dyDescent="0.25">
      <c r="B57" s="176"/>
      <c r="C57" s="185"/>
      <c r="D57" s="16" t="s">
        <v>18</v>
      </c>
      <c r="E57" s="23"/>
      <c r="F57" s="21">
        <f t="shared" ref="F57:F60" si="57">F63</f>
        <v>0</v>
      </c>
      <c r="G57" s="18">
        <f t="shared" si="55"/>
        <v>0</v>
      </c>
      <c r="H57" s="21">
        <f t="shared" ref="H57:P57" si="58">H63</f>
        <v>0</v>
      </c>
      <c r="I57" s="21">
        <f t="shared" si="58"/>
        <v>0</v>
      </c>
      <c r="J57" s="21">
        <f t="shared" si="58"/>
        <v>0</v>
      </c>
      <c r="K57" s="21">
        <f t="shared" si="58"/>
        <v>0</v>
      </c>
      <c r="L57" s="21">
        <f t="shared" si="58"/>
        <v>0</v>
      </c>
      <c r="M57" s="21">
        <f t="shared" si="58"/>
        <v>0</v>
      </c>
      <c r="N57" s="21">
        <f t="shared" si="58"/>
        <v>0</v>
      </c>
      <c r="O57" s="21">
        <f t="shared" si="58"/>
        <v>0</v>
      </c>
      <c r="P57" s="21">
        <f t="shared" si="58"/>
        <v>0</v>
      </c>
      <c r="Q57" s="21">
        <f t="shared" ref="Q57" si="59">Q63</f>
        <v>0</v>
      </c>
      <c r="R57" s="169"/>
      <c r="S57" s="196"/>
    </row>
    <row r="58" spans="2:19" ht="38.25" x14ac:dyDescent="0.25">
      <c r="B58" s="176"/>
      <c r="C58" s="185"/>
      <c r="D58" s="16" t="s">
        <v>20</v>
      </c>
      <c r="E58" s="23"/>
      <c r="F58" s="21">
        <f t="shared" si="57"/>
        <v>0</v>
      </c>
      <c r="G58" s="18">
        <f t="shared" si="55"/>
        <v>0</v>
      </c>
      <c r="H58" s="21">
        <f t="shared" ref="H58:P58" si="60">H64</f>
        <v>0</v>
      </c>
      <c r="I58" s="21">
        <f t="shared" si="60"/>
        <v>0</v>
      </c>
      <c r="J58" s="21">
        <f t="shared" si="60"/>
        <v>0</v>
      </c>
      <c r="K58" s="21">
        <f t="shared" si="60"/>
        <v>0</v>
      </c>
      <c r="L58" s="21">
        <f t="shared" si="60"/>
        <v>0</v>
      </c>
      <c r="M58" s="21">
        <f t="shared" si="60"/>
        <v>0</v>
      </c>
      <c r="N58" s="21">
        <f t="shared" si="60"/>
        <v>0</v>
      </c>
      <c r="O58" s="21">
        <f t="shared" si="60"/>
        <v>0</v>
      </c>
      <c r="P58" s="21">
        <f t="shared" si="60"/>
        <v>0</v>
      </c>
      <c r="Q58" s="21">
        <f t="shared" ref="Q58" si="61">Q64</f>
        <v>0</v>
      </c>
      <c r="R58" s="169"/>
      <c r="S58" s="196"/>
    </row>
    <row r="59" spans="2:19" ht="38.25" x14ac:dyDescent="0.25">
      <c r="B59" s="176"/>
      <c r="C59" s="185"/>
      <c r="D59" s="16" t="s">
        <v>21</v>
      </c>
      <c r="E59" s="23"/>
      <c r="F59" s="21">
        <f t="shared" si="57"/>
        <v>0</v>
      </c>
      <c r="G59" s="18">
        <f t="shared" si="55"/>
        <v>0</v>
      </c>
      <c r="H59" s="21">
        <f t="shared" ref="H59:P59" si="62">H65</f>
        <v>0</v>
      </c>
      <c r="I59" s="21">
        <f t="shared" si="62"/>
        <v>0</v>
      </c>
      <c r="J59" s="21">
        <f t="shared" si="62"/>
        <v>0</v>
      </c>
      <c r="K59" s="21">
        <f t="shared" si="62"/>
        <v>0</v>
      </c>
      <c r="L59" s="21">
        <f t="shared" si="62"/>
        <v>0</v>
      </c>
      <c r="M59" s="21">
        <f t="shared" si="62"/>
        <v>0</v>
      </c>
      <c r="N59" s="21">
        <f t="shared" si="62"/>
        <v>0</v>
      </c>
      <c r="O59" s="21">
        <f t="shared" si="62"/>
        <v>0</v>
      </c>
      <c r="P59" s="21">
        <f t="shared" si="62"/>
        <v>0</v>
      </c>
      <c r="Q59" s="21">
        <f t="shared" ref="Q59" si="63">Q65</f>
        <v>0</v>
      </c>
      <c r="R59" s="169"/>
      <c r="S59" s="196"/>
    </row>
    <row r="60" spans="2:19" x14ac:dyDescent="0.25">
      <c r="B60" s="177"/>
      <c r="C60" s="186"/>
      <c r="D60" s="16" t="s">
        <v>29</v>
      </c>
      <c r="E60" s="23"/>
      <c r="F60" s="21">
        <f t="shared" si="57"/>
        <v>0</v>
      </c>
      <c r="G60" s="18">
        <f>SUM(H60:Q60)</f>
        <v>0</v>
      </c>
      <c r="H60" s="21">
        <f t="shared" ref="H60:P60" si="64">H66</f>
        <v>0</v>
      </c>
      <c r="I60" s="21">
        <f t="shared" si="64"/>
        <v>0</v>
      </c>
      <c r="J60" s="21">
        <f t="shared" si="64"/>
        <v>0</v>
      </c>
      <c r="K60" s="21">
        <f t="shared" si="64"/>
        <v>0</v>
      </c>
      <c r="L60" s="21">
        <f t="shared" si="64"/>
        <v>0</v>
      </c>
      <c r="M60" s="21">
        <f t="shared" si="64"/>
        <v>0</v>
      </c>
      <c r="N60" s="21">
        <f t="shared" si="64"/>
        <v>0</v>
      </c>
      <c r="O60" s="21">
        <f t="shared" si="64"/>
        <v>0</v>
      </c>
      <c r="P60" s="21">
        <f t="shared" si="64"/>
        <v>0</v>
      </c>
      <c r="Q60" s="21">
        <f t="shared" ref="Q60" si="65">Q66</f>
        <v>0</v>
      </c>
      <c r="R60" s="187"/>
      <c r="S60" s="196"/>
    </row>
    <row r="61" spans="2:19" ht="24" customHeight="1" x14ac:dyDescent="0.25">
      <c r="B61" s="165" t="s">
        <v>25</v>
      </c>
      <c r="C61" s="184" t="s">
        <v>111</v>
      </c>
      <c r="D61" s="42" t="s">
        <v>16</v>
      </c>
      <c r="E61" s="37" t="s">
        <v>80</v>
      </c>
      <c r="F61" s="17">
        <f>SUM(F62:F66)</f>
        <v>0</v>
      </c>
      <c r="G61" s="18">
        <f>SUM(G62:G66)</f>
        <v>5148.5</v>
      </c>
      <c r="H61" s="18">
        <f>SUM(H62:H66)</f>
        <v>0</v>
      </c>
      <c r="I61" s="18">
        <f>SUM(I62:I66)</f>
        <v>0</v>
      </c>
      <c r="J61" s="18">
        <f t="shared" ref="J61:N61" si="66">SUM(J62:J66)</f>
        <v>1438.5</v>
      </c>
      <c r="K61" s="18">
        <f t="shared" si="66"/>
        <v>1855</v>
      </c>
      <c r="L61" s="18">
        <f t="shared" si="66"/>
        <v>1855</v>
      </c>
      <c r="M61" s="18">
        <f t="shared" si="66"/>
        <v>0</v>
      </c>
      <c r="N61" s="18">
        <f t="shared" si="66"/>
        <v>0</v>
      </c>
      <c r="O61" s="18">
        <f>SUM(O62:O66)</f>
        <v>0</v>
      </c>
      <c r="P61" s="18">
        <f>SUM(P62:P66)</f>
        <v>0</v>
      </c>
      <c r="Q61" s="18">
        <f>SUM(Q62:Q66)</f>
        <v>0</v>
      </c>
      <c r="R61" s="168" t="s">
        <v>76</v>
      </c>
      <c r="S61" s="171" t="s">
        <v>79</v>
      </c>
    </row>
    <row r="62" spans="2:19" ht="50.25" customHeight="1" x14ac:dyDescent="0.25">
      <c r="B62" s="166"/>
      <c r="C62" s="185"/>
      <c r="D62" s="16" t="s">
        <v>17</v>
      </c>
      <c r="E62" s="37" t="s">
        <v>80</v>
      </c>
      <c r="F62" s="37"/>
      <c r="G62" s="18">
        <f t="shared" ref="G62:G65" si="67">SUM(H62:Q62)</f>
        <v>5148.5</v>
      </c>
      <c r="H62" s="22"/>
      <c r="I62" s="22"/>
      <c r="J62" s="22">
        <v>1438.5</v>
      </c>
      <c r="K62" s="22">
        <v>1855</v>
      </c>
      <c r="L62" s="22">
        <v>1855</v>
      </c>
      <c r="M62" s="22"/>
      <c r="N62" s="22"/>
      <c r="O62" s="22"/>
      <c r="P62" s="22"/>
      <c r="Q62" s="22"/>
      <c r="R62" s="169"/>
      <c r="S62" s="172"/>
    </row>
    <row r="63" spans="2:19" ht="51" x14ac:dyDescent="0.25">
      <c r="B63" s="166"/>
      <c r="C63" s="185"/>
      <c r="D63" s="16" t="s">
        <v>18</v>
      </c>
      <c r="E63" s="23"/>
      <c r="F63" s="37"/>
      <c r="G63" s="18">
        <f t="shared" si="67"/>
        <v>0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169"/>
      <c r="S63" s="172"/>
    </row>
    <row r="64" spans="2:19" ht="38.25" x14ac:dyDescent="0.25">
      <c r="B64" s="166"/>
      <c r="C64" s="185"/>
      <c r="D64" s="16" t="s">
        <v>20</v>
      </c>
      <c r="E64" s="23"/>
      <c r="F64" s="37"/>
      <c r="G64" s="18">
        <f t="shared" si="67"/>
        <v>0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169"/>
      <c r="S64" s="172"/>
    </row>
    <row r="65" spans="2:19" ht="38.25" x14ac:dyDescent="0.25">
      <c r="B65" s="166"/>
      <c r="C65" s="185"/>
      <c r="D65" s="16" t="s">
        <v>21</v>
      </c>
      <c r="E65" s="23"/>
      <c r="F65" s="37"/>
      <c r="G65" s="18">
        <f t="shared" si="67"/>
        <v>0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169"/>
      <c r="S65" s="172"/>
    </row>
    <row r="66" spans="2:19" x14ac:dyDescent="0.25">
      <c r="B66" s="166"/>
      <c r="C66" s="185"/>
      <c r="D66" s="49" t="s">
        <v>29</v>
      </c>
      <c r="E66" s="50"/>
      <c r="F66" s="48"/>
      <c r="G66" s="18">
        <f>SUM(H66:Q66)</f>
        <v>0</v>
      </c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169"/>
      <c r="S66" s="172"/>
    </row>
    <row r="67" spans="2:19" ht="26.25" customHeight="1" x14ac:dyDescent="0.25">
      <c r="B67" s="175" t="s">
        <v>90</v>
      </c>
      <c r="C67" s="184" t="s">
        <v>104</v>
      </c>
      <c r="D67" s="16" t="s">
        <v>16</v>
      </c>
      <c r="E67" s="56" t="s">
        <v>119</v>
      </c>
      <c r="F67" s="17">
        <f>SUM(F68:F72)</f>
        <v>0</v>
      </c>
      <c r="G67" s="18">
        <f>SUM(G68:G72)</f>
        <v>782.40000000000009</v>
      </c>
      <c r="H67" s="18">
        <f>SUM(H68:H72)</f>
        <v>0</v>
      </c>
      <c r="I67" s="18">
        <f>SUM(I68:I72)</f>
        <v>0</v>
      </c>
      <c r="J67" s="18">
        <f>SUM(J68:J72)</f>
        <v>0</v>
      </c>
      <c r="K67" s="18">
        <f t="shared" ref="K67" si="68">SUM(K68:K72)</f>
        <v>0</v>
      </c>
      <c r="L67" s="18">
        <f t="shared" ref="L67" si="69">SUM(L68:L72)</f>
        <v>0</v>
      </c>
      <c r="M67" s="18">
        <f t="shared" ref="M67" si="70">SUM(M68:M72)</f>
        <v>0</v>
      </c>
      <c r="N67" s="18">
        <f t="shared" ref="N67:Q67" si="71">SUM(N68:N72)</f>
        <v>190.70000000000002</v>
      </c>
      <c r="O67" s="18">
        <f t="shared" ref="O67" si="72">SUM(O68:O72)</f>
        <v>0</v>
      </c>
      <c r="P67" s="18">
        <f t="shared" si="71"/>
        <v>297.5</v>
      </c>
      <c r="Q67" s="18">
        <f t="shared" si="71"/>
        <v>294.2</v>
      </c>
      <c r="R67" s="168" t="s">
        <v>76</v>
      </c>
      <c r="S67" s="196" t="str">
        <f>S73</f>
        <v>Количество привлеченых к трудовой деятельности в рамках реализации проекта "Губернаторский молодежный трудовый отряд"- 25 чел.</v>
      </c>
    </row>
    <row r="68" spans="2:19" ht="64.5" customHeight="1" x14ac:dyDescent="0.25">
      <c r="B68" s="176"/>
      <c r="C68" s="185"/>
      <c r="D68" s="16" t="s">
        <v>17</v>
      </c>
      <c r="E68" s="56" t="s">
        <v>119</v>
      </c>
      <c r="F68" s="21">
        <f>F74</f>
        <v>0</v>
      </c>
      <c r="G68" s="18">
        <f t="shared" ref="G68:G71" si="73">SUM(H68:Q68)</f>
        <v>91</v>
      </c>
      <c r="H68" s="19">
        <f>H74</f>
        <v>0</v>
      </c>
      <c r="I68" s="19">
        <f t="shared" ref="I68:N68" si="74">I74</f>
        <v>0</v>
      </c>
      <c r="J68" s="19">
        <f t="shared" si="74"/>
        <v>0</v>
      </c>
      <c r="K68" s="19">
        <f t="shared" si="74"/>
        <v>0</v>
      </c>
      <c r="L68" s="19">
        <f t="shared" si="74"/>
        <v>0</v>
      </c>
      <c r="M68" s="19">
        <f t="shared" si="74"/>
        <v>0</v>
      </c>
      <c r="N68" s="19">
        <f t="shared" si="74"/>
        <v>22.9</v>
      </c>
      <c r="O68" s="19">
        <f>O74</f>
        <v>0</v>
      </c>
      <c r="P68" s="19">
        <f>P74</f>
        <v>35.700000000000003</v>
      </c>
      <c r="Q68" s="19">
        <f>Q74</f>
        <v>32.4</v>
      </c>
      <c r="R68" s="169"/>
      <c r="S68" s="196"/>
    </row>
    <row r="69" spans="2:19" ht="51" x14ac:dyDescent="0.25">
      <c r="B69" s="176"/>
      <c r="C69" s="185"/>
      <c r="D69" s="16" t="s">
        <v>18</v>
      </c>
      <c r="E69" s="23"/>
      <c r="F69" s="21">
        <f t="shared" ref="F69:F72" si="75">F75</f>
        <v>0</v>
      </c>
      <c r="G69" s="18">
        <f t="shared" si="73"/>
        <v>0</v>
      </c>
      <c r="H69" s="19">
        <f t="shared" ref="H69:N69" si="76">H75</f>
        <v>0</v>
      </c>
      <c r="I69" s="19">
        <f t="shared" si="76"/>
        <v>0</v>
      </c>
      <c r="J69" s="19">
        <f t="shared" si="76"/>
        <v>0</v>
      </c>
      <c r="K69" s="19">
        <f t="shared" si="76"/>
        <v>0</v>
      </c>
      <c r="L69" s="19">
        <f t="shared" si="76"/>
        <v>0</v>
      </c>
      <c r="M69" s="19">
        <f t="shared" si="76"/>
        <v>0</v>
      </c>
      <c r="N69" s="19">
        <f t="shared" si="76"/>
        <v>0</v>
      </c>
      <c r="O69" s="19">
        <f t="shared" ref="O69:P69" si="77">O75</f>
        <v>0</v>
      </c>
      <c r="P69" s="19">
        <f t="shared" si="77"/>
        <v>0</v>
      </c>
      <c r="Q69" s="19">
        <f t="shared" ref="Q69" si="78">Q75</f>
        <v>0</v>
      </c>
      <c r="R69" s="169"/>
      <c r="S69" s="196"/>
    </row>
    <row r="70" spans="2:19" ht="51.75" customHeight="1" x14ac:dyDescent="0.25">
      <c r="B70" s="176"/>
      <c r="C70" s="185"/>
      <c r="D70" s="16" t="s">
        <v>20</v>
      </c>
      <c r="E70" s="23"/>
      <c r="F70" s="21">
        <f t="shared" si="75"/>
        <v>0</v>
      </c>
      <c r="G70" s="18">
        <f t="shared" si="73"/>
        <v>0</v>
      </c>
      <c r="H70" s="19">
        <f t="shared" ref="H70:N70" si="79">H76</f>
        <v>0</v>
      </c>
      <c r="I70" s="19">
        <f t="shared" si="79"/>
        <v>0</v>
      </c>
      <c r="J70" s="19">
        <f t="shared" si="79"/>
        <v>0</v>
      </c>
      <c r="K70" s="19">
        <f t="shared" si="79"/>
        <v>0</v>
      </c>
      <c r="L70" s="19">
        <f t="shared" si="79"/>
        <v>0</v>
      </c>
      <c r="M70" s="19">
        <f t="shared" si="79"/>
        <v>0</v>
      </c>
      <c r="N70" s="19">
        <f t="shared" si="79"/>
        <v>0</v>
      </c>
      <c r="O70" s="19">
        <f t="shared" ref="O70:P70" si="80">O76</f>
        <v>0</v>
      </c>
      <c r="P70" s="19">
        <f t="shared" si="80"/>
        <v>0</v>
      </c>
      <c r="Q70" s="19">
        <f t="shared" ref="Q70" si="81">Q76</f>
        <v>0</v>
      </c>
      <c r="R70" s="169"/>
      <c r="S70" s="196"/>
    </row>
    <row r="71" spans="2:19" ht="38.25" x14ac:dyDescent="0.25">
      <c r="B71" s="176"/>
      <c r="C71" s="185"/>
      <c r="D71" s="16" t="s">
        <v>21</v>
      </c>
      <c r="E71" s="56" t="s">
        <v>118</v>
      </c>
      <c r="F71" s="21">
        <f t="shared" si="75"/>
        <v>0</v>
      </c>
      <c r="G71" s="18">
        <f t="shared" si="73"/>
        <v>691.40000000000009</v>
      </c>
      <c r="H71" s="19">
        <f t="shared" ref="H71:N71" si="82">H77</f>
        <v>0</v>
      </c>
      <c r="I71" s="19">
        <f t="shared" si="82"/>
        <v>0</v>
      </c>
      <c r="J71" s="19">
        <f t="shared" si="82"/>
        <v>0</v>
      </c>
      <c r="K71" s="19">
        <f t="shared" si="82"/>
        <v>0</v>
      </c>
      <c r="L71" s="19">
        <f t="shared" si="82"/>
        <v>0</v>
      </c>
      <c r="M71" s="19">
        <f t="shared" si="82"/>
        <v>0</v>
      </c>
      <c r="N71" s="19">
        <f t="shared" si="82"/>
        <v>167.8</v>
      </c>
      <c r="O71" s="19">
        <f t="shared" ref="O71:P71" si="83">O77</f>
        <v>0</v>
      </c>
      <c r="P71" s="19">
        <f t="shared" si="83"/>
        <v>261.8</v>
      </c>
      <c r="Q71" s="19">
        <f t="shared" ref="Q71" si="84">Q77</f>
        <v>261.8</v>
      </c>
      <c r="R71" s="169"/>
      <c r="S71" s="196"/>
    </row>
    <row r="72" spans="2:19" x14ac:dyDescent="0.25">
      <c r="B72" s="177"/>
      <c r="C72" s="186"/>
      <c r="D72" s="16" t="s">
        <v>29</v>
      </c>
      <c r="E72" s="23"/>
      <c r="F72" s="21">
        <f t="shared" si="75"/>
        <v>0</v>
      </c>
      <c r="G72" s="18">
        <f>SUM(H72:Q72)</f>
        <v>0</v>
      </c>
      <c r="H72" s="19">
        <f t="shared" ref="H72:N72" si="85">H78</f>
        <v>0</v>
      </c>
      <c r="I72" s="19">
        <f t="shared" si="85"/>
        <v>0</v>
      </c>
      <c r="J72" s="19">
        <f t="shared" si="85"/>
        <v>0</v>
      </c>
      <c r="K72" s="19">
        <f t="shared" si="85"/>
        <v>0</v>
      </c>
      <c r="L72" s="19">
        <f t="shared" si="85"/>
        <v>0</v>
      </c>
      <c r="M72" s="19">
        <f t="shared" si="85"/>
        <v>0</v>
      </c>
      <c r="N72" s="19">
        <f t="shared" si="85"/>
        <v>0</v>
      </c>
      <c r="O72" s="19">
        <f t="shared" ref="O72:P72" si="86">O78</f>
        <v>0</v>
      </c>
      <c r="P72" s="19">
        <f t="shared" si="86"/>
        <v>0</v>
      </c>
      <c r="Q72" s="19">
        <f t="shared" ref="Q72" si="87">Q78</f>
        <v>0</v>
      </c>
      <c r="R72" s="187"/>
      <c r="S72" s="196"/>
    </row>
    <row r="73" spans="2:19" ht="30" customHeight="1" x14ac:dyDescent="0.25">
      <c r="B73" s="165" t="s">
        <v>91</v>
      </c>
      <c r="C73" s="184" t="s">
        <v>112</v>
      </c>
      <c r="D73" s="42" t="s">
        <v>16</v>
      </c>
      <c r="E73" s="56" t="s">
        <v>119</v>
      </c>
      <c r="F73" s="17">
        <f>SUM(F74:F78)</f>
        <v>0</v>
      </c>
      <c r="G73" s="18">
        <f>SUM(G74:G78)</f>
        <v>782.40000000000009</v>
      </c>
      <c r="H73" s="18">
        <f>SUM(H74:H78)</f>
        <v>0</v>
      </c>
      <c r="I73" s="18">
        <f>SUM(I74:I78)</f>
        <v>0</v>
      </c>
      <c r="J73" s="18">
        <f t="shared" ref="J73:N73" si="88">SUM(J74:J78)</f>
        <v>0</v>
      </c>
      <c r="K73" s="18">
        <f t="shared" si="88"/>
        <v>0</v>
      </c>
      <c r="L73" s="18">
        <f t="shared" si="88"/>
        <v>0</v>
      </c>
      <c r="M73" s="18">
        <f t="shared" si="88"/>
        <v>0</v>
      </c>
      <c r="N73" s="18">
        <f t="shared" si="88"/>
        <v>190.70000000000002</v>
      </c>
      <c r="O73" s="18">
        <f>SUM(O74:O78)</f>
        <v>0</v>
      </c>
      <c r="P73" s="18">
        <f>SUM(P74:P78)</f>
        <v>297.5</v>
      </c>
      <c r="Q73" s="18">
        <f>SUM(Q74:Q78)</f>
        <v>294.2</v>
      </c>
      <c r="R73" s="168" t="s">
        <v>76</v>
      </c>
      <c r="S73" s="171" t="s">
        <v>92</v>
      </c>
    </row>
    <row r="74" spans="2:19" ht="52.5" customHeight="1" x14ac:dyDescent="0.25">
      <c r="B74" s="166"/>
      <c r="C74" s="185"/>
      <c r="D74" s="16" t="s">
        <v>17</v>
      </c>
      <c r="E74" s="37" t="s">
        <v>119</v>
      </c>
      <c r="F74" s="37"/>
      <c r="G74" s="18">
        <f t="shared" ref="G74:G77" si="89">SUM(H74:Q74)</f>
        <v>91</v>
      </c>
      <c r="H74" s="22"/>
      <c r="I74" s="22"/>
      <c r="J74" s="22"/>
      <c r="K74" s="22"/>
      <c r="L74" s="22"/>
      <c r="M74" s="22"/>
      <c r="N74" s="22">
        <v>22.9</v>
      </c>
      <c r="O74" s="22"/>
      <c r="P74" s="22">
        <v>35.700000000000003</v>
      </c>
      <c r="Q74" s="22">
        <v>32.4</v>
      </c>
      <c r="R74" s="169"/>
      <c r="S74" s="172"/>
    </row>
    <row r="75" spans="2:19" ht="51" x14ac:dyDescent="0.25">
      <c r="B75" s="166"/>
      <c r="C75" s="185"/>
      <c r="D75" s="16" t="s">
        <v>18</v>
      </c>
      <c r="E75" s="23"/>
      <c r="F75" s="37"/>
      <c r="G75" s="18">
        <f t="shared" si="89"/>
        <v>0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169"/>
      <c r="S75" s="172"/>
    </row>
    <row r="76" spans="2:19" ht="38.25" x14ac:dyDescent="0.25">
      <c r="B76" s="166"/>
      <c r="C76" s="185"/>
      <c r="D76" s="16" t="s">
        <v>20</v>
      </c>
      <c r="E76" s="23"/>
      <c r="F76" s="37"/>
      <c r="G76" s="18">
        <f t="shared" si="89"/>
        <v>0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169"/>
      <c r="S76" s="172"/>
    </row>
    <row r="77" spans="2:19" ht="42" customHeight="1" x14ac:dyDescent="0.25">
      <c r="B77" s="166"/>
      <c r="C77" s="185"/>
      <c r="D77" s="16" t="s">
        <v>21</v>
      </c>
      <c r="E77" s="58" t="s">
        <v>119</v>
      </c>
      <c r="F77" s="37"/>
      <c r="G77" s="18">
        <f t="shared" si="89"/>
        <v>691.40000000000009</v>
      </c>
      <c r="H77" s="22"/>
      <c r="I77" s="22"/>
      <c r="J77" s="22"/>
      <c r="K77" s="22"/>
      <c r="L77" s="22"/>
      <c r="M77" s="22"/>
      <c r="N77" s="22">
        <v>167.8</v>
      </c>
      <c r="O77" s="22"/>
      <c r="P77" s="22">
        <v>261.8</v>
      </c>
      <c r="Q77" s="22">
        <v>261.8</v>
      </c>
      <c r="R77" s="169"/>
      <c r="S77" s="172"/>
    </row>
    <row r="78" spans="2:19" ht="23.25" customHeight="1" thickBot="1" x14ac:dyDescent="0.3">
      <c r="B78" s="167"/>
      <c r="C78" s="188"/>
      <c r="D78" s="43" t="s">
        <v>29</v>
      </c>
      <c r="E78" s="44"/>
      <c r="F78" s="45"/>
      <c r="G78" s="46">
        <f>SUM(H78:Q78)</f>
        <v>0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170"/>
      <c r="S78" s="173"/>
    </row>
  </sheetData>
  <sheetProtection password="C665" sheet="1" objects="1" scenarios="1"/>
  <mergeCells count="54">
    <mergeCell ref="N1:P1"/>
    <mergeCell ref="B8:S8"/>
    <mergeCell ref="B11:B17"/>
    <mergeCell ref="C11:C17"/>
    <mergeCell ref="D11:D17"/>
    <mergeCell ref="E11:E17"/>
    <mergeCell ref="R11:R17"/>
    <mergeCell ref="S11:S17"/>
    <mergeCell ref="F11:F17"/>
    <mergeCell ref="L2:S5"/>
    <mergeCell ref="B7:S7"/>
    <mergeCell ref="H11:Q16"/>
    <mergeCell ref="B49:B54"/>
    <mergeCell ref="R49:R54"/>
    <mergeCell ref="S49:S54"/>
    <mergeCell ref="B67:B72"/>
    <mergeCell ref="R67:R72"/>
    <mergeCell ref="S67:S72"/>
    <mergeCell ref="C49:C54"/>
    <mergeCell ref="C67:C72"/>
    <mergeCell ref="B55:B60"/>
    <mergeCell ref="C55:C60"/>
    <mergeCell ref="R55:R60"/>
    <mergeCell ref="S55:S60"/>
    <mergeCell ref="B61:B66"/>
    <mergeCell ref="C61:C66"/>
    <mergeCell ref="R61:R66"/>
    <mergeCell ref="S61:S66"/>
    <mergeCell ref="S43:S48"/>
    <mergeCell ref="R19:R24"/>
    <mergeCell ref="B25:B30"/>
    <mergeCell ref="R25:R30"/>
    <mergeCell ref="B43:B48"/>
    <mergeCell ref="C43:C48"/>
    <mergeCell ref="R43:R48"/>
    <mergeCell ref="B31:B36"/>
    <mergeCell ref="C31:C36"/>
    <mergeCell ref="R31:R36"/>
    <mergeCell ref="B73:B78"/>
    <mergeCell ref="R73:R78"/>
    <mergeCell ref="S73:S78"/>
    <mergeCell ref="B9:S9"/>
    <mergeCell ref="B19:B24"/>
    <mergeCell ref="S31:S36"/>
    <mergeCell ref="B37:B42"/>
    <mergeCell ref="C37:C42"/>
    <mergeCell ref="R37:R42"/>
    <mergeCell ref="S37:S42"/>
    <mergeCell ref="C73:C78"/>
    <mergeCell ref="G11:G17"/>
    <mergeCell ref="C19:C24"/>
    <mergeCell ref="S19:S24"/>
    <mergeCell ref="C25:C30"/>
    <mergeCell ref="S25:S30"/>
  </mergeCells>
  <printOptions horizontalCentered="1"/>
  <pageMargins left="0" right="0" top="0" bottom="0" header="0" footer="0"/>
  <pageSetup paperSize="9" scale="73" fitToHeight="10" orientation="landscape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молодежь</vt:lpstr>
      <vt:lpstr>Прил1 молодежь</vt:lpstr>
      <vt:lpstr>Прил2 молодежь</vt:lpstr>
      <vt:lpstr>'Прил2 молодежь'!Заголовки_для_печати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2021-09-21T13:53:59Z</cp:lastPrinted>
  <dcterms:created xsi:type="dcterms:W3CDTF">2016-11-19T09:35:33Z</dcterms:created>
  <dcterms:modified xsi:type="dcterms:W3CDTF">2022-01-12T14:25:21Z</dcterms:modified>
</cp:coreProperties>
</file>