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30" windowWidth="19320" windowHeight="6615" activeTab="2"/>
  </bookViews>
  <sheets>
    <sheet name="паспорт ФК" sheetId="5" r:id="rId1"/>
    <sheet name="Прил 1 ФК спорт" sheetId="4" r:id="rId2"/>
    <sheet name="Прил2 ФК и спорт" sheetId="3" r:id="rId3"/>
  </sheets>
  <definedNames>
    <definedName name="_xlnm.Print_Titles" localSheetId="1">'Прил 1 ФК спорт'!$10:$13</definedName>
  </definedNames>
  <calcPr calcId="145621"/>
</workbook>
</file>

<file path=xl/calcChain.xml><?xml version="1.0" encoding="utf-8"?>
<calcChain xmlns="http://schemas.openxmlformats.org/spreadsheetml/2006/main">
  <c r="Q21" i="4" l="1"/>
  <c r="N85" i="3" l="1"/>
  <c r="H86" i="3"/>
  <c r="I86" i="3"/>
  <c r="J86" i="3"/>
  <c r="K86" i="3"/>
  <c r="L86" i="3"/>
  <c r="M86" i="3"/>
  <c r="N86" i="3"/>
  <c r="O86" i="3"/>
  <c r="P86" i="3"/>
  <c r="Q86" i="3"/>
  <c r="H87" i="3"/>
  <c r="I87" i="3"/>
  <c r="J87" i="3"/>
  <c r="K87" i="3"/>
  <c r="L87" i="3"/>
  <c r="M87" i="3"/>
  <c r="N87" i="3"/>
  <c r="O87" i="3"/>
  <c r="P87" i="3"/>
  <c r="Q87" i="3"/>
  <c r="H88" i="3"/>
  <c r="I88" i="3"/>
  <c r="J88" i="3"/>
  <c r="K88" i="3"/>
  <c r="L88" i="3"/>
  <c r="M88" i="3"/>
  <c r="N88" i="3"/>
  <c r="O88" i="3"/>
  <c r="P88" i="3"/>
  <c r="Q88" i="3"/>
  <c r="H89" i="3"/>
  <c r="I89" i="3"/>
  <c r="J89" i="3"/>
  <c r="K89" i="3"/>
  <c r="L89" i="3"/>
  <c r="M89" i="3"/>
  <c r="N89" i="3"/>
  <c r="O89" i="3"/>
  <c r="P89" i="3"/>
  <c r="Q89" i="3"/>
  <c r="I85" i="3"/>
  <c r="J85" i="3"/>
  <c r="K85" i="3"/>
  <c r="L85" i="3"/>
  <c r="M85" i="3"/>
  <c r="O85" i="3"/>
  <c r="P85" i="3"/>
  <c r="Q85" i="3"/>
  <c r="H85" i="3"/>
  <c r="F86" i="3"/>
  <c r="F87" i="3"/>
  <c r="F88" i="3"/>
  <c r="F89" i="3"/>
  <c r="F85" i="3"/>
  <c r="G107" i="3"/>
  <c r="G101" i="3"/>
  <c r="G100" i="3"/>
  <c r="G99" i="3"/>
  <c r="G98" i="3"/>
  <c r="G97" i="3"/>
  <c r="Q96" i="3"/>
  <c r="P96" i="3"/>
  <c r="O96" i="3"/>
  <c r="N96" i="3"/>
  <c r="M96" i="3"/>
  <c r="L96" i="3"/>
  <c r="K96" i="3"/>
  <c r="J96" i="3"/>
  <c r="I96" i="3"/>
  <c r="H96" i="3"/>
  <c r="F96" i="3"/>
  <c r="G96" i="3" l="1"/>
  <c r="G106" i="3"/>
  <c r="G105" i="3"/>
  <c r="G104" i="3"/>
  <c r="G103" i="3"/>
  <c r="Q102" i="3"/>
  <c r="G95" i="3"/>
  <c r="G94" i="3"/>
  <c r="G93" i="3"/>
  <c r="G92" i="3"/>
  <c r="G91" i="3"/>
  <c r="Q90" i="3"/>
  <c r="G89" i="3"/>
  <c r="G88" i="3"/>
  <c r="G87" i="3"/>
  <c r="G86" i="3"/>
  <c r="Q84" i="3"/>
  <c r="G83" i="3"/>
  <c r="G82" i="3"/>
  <c r="G81" i="3"/>
  <c r="G80" i="3"/>
  <c r="G79" i="3"/>
  <c r="Q78" i="3"/>
  <c r="G77" i="3"/>
  <c r="G76" i="3"/>
  <c r="G75" i="3"/>
  <c r="G74" i="3"/>
  <c r="G73" i="3"/>
  <c r="Q72" i="3"/>
  <c r="Q67" i="3"/>
  <c r="Q68" i="3"/>
  <c r="Q69" i="3"/>
  <c r="Q66" i="3" s="1"/>
  <c r="Q70" i="3"/>
  <c r="Q71" i="3"/>
  <c r="G65" i="3"/>
  <c r="G64" i="3"/>
  <c r="G63" i="3"/>
  <c r="G62" i="3"/>
  <c r="G61" i="3"/>
  <c r="Q60" i="3"/>
  <c r="Q55" i="3"/>
  <c r="Q56" i="3"/>
  <c r="Q57" i="3"/>
  <c r="Q58" i="3"/>
  <c r="Q54" i="3" s="1"/>
  <c r="Q59" i="3"/>
  <c r="G53" i="3"/>
  <c r="G52" i="3"/>
  <c r="G51" i="3"/>
  <c r="G50" i="3"/>
  <c r="Q48" i="3"/>
  <c r="Q43" i="3"/>
  <c r="Q44" i="3"/>
  <c r="Q45" i="3"/>
  <c r="Q46" i="3"/>
  <c r="Q47" i="3"/>
  <c r="G41" i="3"/>
  <c r="G40" i="3"/>
  <c r="G39" i="3"/>
  <c r="G38" i="3"/>
  <c r="G37" i="3"/>
  <c r="Q36" i="3"/>
  <c r="G29" i="3"/>
  <c r="G28" i="3"/>
  <c r="G27" i="3"/>
  <c r="G26" i="3"/>
  <c r="G25" i="3"/>
  <c r="G24" i="3" s="1"/>
  <c r="Q24" i="3"/>
  <c r="Q19" i="3"/>
  <c r="M36" i="5" s="1"/>
  <c r="Q20" i="3"/>
  <c r="Q21" i="3"/>
  <c r="Q22" i="3"/>
  <c r="Q23" i="3"/>
  <c r="M40" i="5" s="1"/>
  <c r="Q18" i="3" l="1"/>
  <c r="M38" i="5"/>
  <c r="G90" i="3"/>
  <c r="M39" i="5"/>
  <c r="Q42" i="3"/>
  <c r="M37" i="5"/>
  <c r="M34" i="5" s="1"/>
  <c r="G36" i="3"/>
  <c r="G85" i="3" l="1"/>
  <c r="P102" i="3"/>
  <c r="O102" i="3"/>
  <c r="N102" i="3"/>
  <c r="M102" i="3"/>
  <c r="L102" i="3"/>
  <c r="K102" i="3"/>
  <c r="J102" i="3"/>
  <c r="I102" i="3"/>
  <c r="H102" i="3"/>
  <c r="F102" i="3"/>
  <c r="F84" i="3" l="1"/>
  <c r="G102" i="3"/>
  <c r="P16" i="4" l="1"/>
  <c r="N20" i="4"/>
  <c r="N19" i="4"/>
  <c r="N18" i="4"/>
  <c r="N16" i="4"/>
  <c r="N15" i="4"/>
  <c r="O21" i="4" l="1"/>
  <c r="P21" i="4"/>
  <c r="R21" i="4"/>
  <c r="N21" i="4"/>
  <c r="R84" i="3" l="1"/>
  <c r="P90" i="3" l="1"/>
  <c r="N90" i="3"/>
  <c r="O90" i="3"/>
  <c r="M90" i="3"/>
  <c r="L90" i="3"/>
  <c r="K90" i="3"/>
  <c r="J90" i="3"/>
  <c r="I90" i="3"/>
  <c r="H90" i="3"/>
  <c r="F90" i="3"/>
  <c r="M84" i="3"/>
  <c r="K84" i="3"/>
  <c r="O84" i="3"/>
  <c r="M19" i="3"/>
  <c r="N55" i="3"/>
  <c r="O55" i="3"/>
  <c r="P55" i="3"/>
  <c r="N49" i="3"/>
  <c r="M49" i="3"/>
  <c r="G49" i="3" l="1"/>
  <c r="G48" i="3" s="1"/>
  <c r="J84" i="3"/>
  <c r="N84" i="3"/>
  <c r="D33" i="4"/>
  <c r="L84" i="3"/>
  <c r="P84" i="3"/>
  <c r="I84" i="3"/>
  <c r="H84" i="3"/>
  <c r="E33" i="4" l="1"/>
  <c r="G84" i="3"/>
  <c r="O78" i="3"/>
  <c r="O72" i="3"/>
  <c r="O71" i="3"/>
  <c r="O70" i="3"/>
  <c r="O69" i="3"/>
  <c r="O68" i="3"/>
  <c r="O67" i="3"/>
  <c r="O60" i="3"/>
  <c r="O59" i="3"/>
  <c r="O58" i="3"/>
  <c r="O57" i="3"/>
  <c r="O56" i="3"/>
  <c r="O48" i="3"/>
  <c r="O47" i="3"/>
  <c r="O46" i="3"/>
  <c r="O45" i="3"/>
  <c r="O44" i="3"/>
  <c r="O43" i="3"/>
  <c r="O36" i="3"/>
  <c r="O35" i="3"/>
  <c r="O34" i="3"/>
  <c r="O33" i="3"/>
  <c r="O32" i="3"/>
  <c r="O31" i="3"/>
  <c r="O24" i="3"/>
  <c r="O23" i="3"/>
  <c r="O22" i="3"/>
  <c r="O21" i="3"/>
  <c r="O20" i="3"/>
  <c r="O19" i="3"/>
  <c r="K39" i="5" l="1"/>
  <c r="O54" i="3"/>
  <c r="O42" i="3"/>
  <c r="O66" i="3"/>
  <c r="O18" i="3"/>
  <c r="K36" i="5"/>
  <c r="K37" i="5"/>
  <c r="K38" i="5"/>
  <c r="O30" i="3"/>
  <c r="K40" i="5"/>
  <c r="H19" i="3"/>
  <c r="I19" i="3"/>
  <c r="J19" i="3"/>
  <c r="K19" i="3"/>
  <c r="L19" i="3"/>
  <c r="N19" i="3"/>
  <c r="P19" i="3"/>
  <c r="H35" i="3"/>
  <c r="H33" i="3"/>
  <c r="F31" i="3"/>
  <c r="H31" i="3"/>
  <c r="G19" i="3" l="1"/>
  <c r="D15" i="4" s="1"/>
  <c r="K34" i="5"/>
  <c r="P23" i="3"/>
  <c r="P22" i="3"/>
  <c r="P21" i="3"/>
  <c r="P20" i="3"/>
  <c r="P31" i="3"/>
  <c r="P32" i="3"/>
  <c r="P35" i="3"/>
  <c r="P34" i="3"/>
  <c r="P33" i="3"/>
  <c r="P43" i="3"/>
  <c r="P47" i="3"/>
  <c r="P46" i="3"/>
  <c r="P45" i="3"/>
  <c r="P44" i="3"/>
  <c r="P59" i="3"/>
  <c r="P58" i="3"/>
  <c r="P57" i="3"/>
  <c r="P56" i="3"/>
  <c r="P71" i="3"/>
  <c r="P68" i="3"/>
  <c r="P69" i="3"/>
  <c r="P70" i="3"/>
  <c r="P67" i="3"/>
  <c r="P78" i="3"/>
  <c r="P72" i="3"/>
  <c r="P60" i="3"/>
  <c r="P48" i="3"/>
  <c r="P36" i="3"/>
  <c r="P24" i="3"/>
  <c r="L40" i="5" l="1"/>
  <c r="L37" i="5"/>
  <c r="L38" i="5"/>
  <c r="L39" i="5"/>
  <c r="L36" i="5"/>
  <c r="P30" i="3"/>
  <c r="P42" i="3"/>
  <c r="P18" i="3"/>
  <c r="P66" i="3"/>
  <c r="P54" i="3"/>
  <c r="L34" i="5" l="1"/>
  <c r="F67" i="3"/>
  <c r="H68" i="3"/>
  <c r="I68" i="3"/>
  <c r="J68" i="3"/>
  <c r="K68" i="3"/>
  <c r="L68" i="3"/>
  <c r="M68" i="3"/>
  <c r="N68" i="3"/>
  <c r="H69" i="3"/>
  <c r="I69" i="3"/>
  <c r="J69" i="3"/>
  <c r="K69" i="3"/>
  <c r="L69" i="3"/>
  <c r="M69" i="3"/>
  <c r="N69" i="3"/>
  <c r="H70" i="3"/>
  <c r="I70" i="3"/>
  <c r="J70" i="3"/>
  <c r="K70" i="3"/>
  <c r="L70" i="3"/>
  <c r="M70" i="3"/>
  <c r="N70" i="3"/>
  <c r="H71" i="3"/>
  <c r="I71" i="3"/>
  <c r="J71" i="3"/>
  <c r="K71" i="3"/>
  <c r="L71" i="3"/>
  <c r="M71" i="3"/>
  <c r="N71" i="3"/>
  <c r="I67" i="3"/>
  <c r="J67" i="3"/>
  <c r="K67" i="3"/>
  <c r="L67" i="3"/>
  <c r="M67" i="3"/>
  <c r="N67" i="3"/>
  <c r="H67" i="3"/>
  <c r="N78" i="3"/>
  <c r="M78" i="3"/>
  <c r="L78" i="3"/>
  <c r="K78" i="3"/>
  <c r="J78" i="3"/>
  <c r="I78" i="3"/>
  <c r="H78" i="3"/>
  <c r="F78" i="3"/>
  <c r="G71" i="3" l="1"/>
  <c r="G68" i="3"/>
  <c r="G69" i="3"/>
  <c r="G67" i="3"/>
  <c r="G70" i="3"/>
  <c r="D31" i="4"/>
  <c r="G78" i="3"/>
  <c r="K43" i="3" l="1"/>
  <c r="L43" i="3"/>
  <c r="M43" i="3"/>
  <c r="N43" i="3"/>
  <c r="J36" i="5" s="1"/>
  <c r="F68" i="3" l="1"/>
  <c r="F69" i="3"/>
  <c r="F70" i="3"/>
  <c r="F71" i="3"/>
  <c r="I66" i="3"/>
  <c r="F59" i="3"/>
  <c r="F56" i="3"/>
  <c r="F57" i="3"/>
  <c r="F58" i="3"/>
  <c r="F55" i="3"/>
  <c r="H56" i="3"/>
  <c r="I56" i="3"/>
  <c r="J56" i="3"/>
  <c r="K56" i="3"/>
  <c r="L56" i="3"/>
  <c r="M56" i="3"/>
  <c r="N56" i="3"/>
  <c r="H57" i="3"/>
  <c r="G57" i="3" s="1"/>
  <c r="I57" i="3"/>
  <c r="J57" i="3"/>
  <c r="K57" i="3"/>
  <c r="L57" i="3"/>
  <c r="M57" i="3"/>
  <c r="N57" i="3"/>
  <c r="H58" i="3"/>
  <c r="I58" i="3"/>
  <c r="J58" i="3"/>
  <c r="K58" i="3"/>
  <c r="L58" i="3"/>
  <c r="M58" i="3"/>
  <c r="N58" i="3"/>
  <c r="H59" i="3"/>
  <c r="I59" i="3"/>
  <c r="J59" i="3"/>
  <c r="K59" i="3"/>
  <c r="L59" i="3"/>
  <c r="M59" i="3"/>
  <c r="N59" i="3"/>
  <c r="I55" i="3"/>
  <c r="J55" i="3"/>
  <c r="K55" i="3"/>
  <c r="G36" i="5" s="1"/>
  <c r="L55" i="3"/>
  <c r="H36" i="5" s="1"/>
  <c r="M55" i="3"/>
  <c r="I36" i="5" s="1"/>
  <c r="H55" i="3"/>
  <c r="J43" i="3"/>
  <c r="I47" i="3"/>
  <c r="J47" i="3"/>
  <c r="K47" i="3"/>
  <c r="L47" i="3"/>
  <c r="M47" i="3"/>
  <c r="N47" i="3"/>
  <c r="H47" i="3"/>
  <c r="H44" i="3"/>
  <c r="I44" i="3"/>
  <c r="J44" i="3"/>
  <c r="K44" i="3"/>
  <c r="L44" i="3"/>
  <c r="M44" i="3"/>
  <c r="N44" i="3"/>
  <c r="H45" i="3"/>
  <c r="I45" i="3"/>
  <c r="J45" i="3"/>
  <c r="K45" i="3"/>
  <c r="L45" i="3"/>
  <c r="M45" i="3"/>
  <c r="N45" i="3"/>
  <c r="H46" i="3"/>
  <c r="I46" i="3"/>
  <c r="J46" i="3"/>
  <c r="K46" i="3"/>
  <c r="L46" i="3"/>
  <c r="M46" i="3"/>
  <c r="N46" i="3"/>
  <c r="F47" i="3"/>
  <c r="F44" i="3"/>
  <c r="F45" i="3"/>
  <c r="F46" i="3"/>
  <c r="F43" i="3"/>
  <c r="I43" i="3"/>
  <c r="H43" i="3"/>
  <c r="N35" i="3"/>
  <c r="I35" i="3"/>
  <c r="J35" i="3"/>
  <c r="K35" i="3"/>
  <c r="L35" i="3"/>
  <c r="M35" i="3"/>
  <c r="F34" i="3"/>
  <c r="F35" i="3"/>
  <c r="F32" i="3"/>
  <c r="F33" i="3"/>
  <c r="H32" i="3"/>
  <c r="I32" i="3"/>
  <c r="J32" i="3"/>
  <c r="K32" i="3"/>
  <c r="L32" i="3"/>
  <c r="M32" i="3"/>
  <c r="N32" i="3"/>
  <c r="I33" i="3"/>
  <c r="J33" i="3"/>
  <c r="K33" i="3"/>
  <c r="L33" i="3"/>
  <c r="M33" i="3"/>
  <c r="N33" i="3"/>
  <c r="H34" i="3"/>
  <c r="I34" i="3"/>
  <c r="J34" i="3"/>
  <c r="K34" i="3"/>
  <c r="L34" i="3"/>
  <c r="M34" i="3"/>
  <c r="N34" i="3"/>
  <c r="I31" i="3"/>
  <c r="J31" i="3"/>
  <c r="K31" i="3"/>
  <c r="L31" i="3"/>
  <c r="M31" i="3"/>
  <c r="N31" i="3"/>
  <c r="F23" i="3"/>
  <c r="F22" i="3"/>
  <c r="F21" i="3"/>
  <c r="F20" i="3"/>
  <c r="H20" i="3"/>
  <c r="I20" i="3"/>
  <c r="J20" i="3"/>
  <c r="K20" i="3"/>
  <c r="L20" i="3"/>
  <c r="M20" i="3"/>
  <c r="N20" i="3"/>
  <c r="H21" i="3"/>
  <c r="I21" i="3"/>
  <c r="J21" i="3"/>
  <c r="K21" i="3"/>
  <c r="L21" i="3"/>
  <c r="M21" i="3"/>
  <c r="N21" i="3"/>
  <c r="H22" i="3"/>
  <c r="I22" i="3"/>
  <c r="J22" i="3"/>
  <c r="K22" i="3"/>
  <c r="L22" i="3"/>
  <c r="M22" i="3"/>
  <c r="N22" i="3"/>
  <c r="J39" i="5" s="1"/>
  <c r="H23" i="3"/>
  <c r="G23" i="3" s="1"/>
  <c r="I23" i="3"/>
  <c r="J23" i="3"/>
  <c r="K23" i="3"/>
  <c r="L23" i="3"/>
  <c r="H40" i="5" s="1"/>
  <c r="M23" i="3"/>
  <c r="N23" i="3"/>
  <c r="F48" i="3"/>
  <c r="F36" i="3"/>
  <c r="F24" i="3"/>
  <c r="N24" i="3"/>
  <c r="H24" i="3"/>
  <c r="I24" i="3"/>
  <c r="J24" i="3"/>
  <c r="K24" i="3"/>
  <c r="L24" i="3"/>
  <c r="M24" i="3"/>
  <c r="H36" i="3"/>
  <c r="I36" i="3"/>
  <c r="J36" i="3"/>
  <c r="K36" i="3"/>
  <c r="L36" i="3"/>
  <c r="M36" i="3"/>
  <c r="N36" i="3"/>
  <c r="H48" i="3"/>
  <c r="N48" i="3"/>
  <c r="M48" i="3"/>
  <c r="L48" i="3"/>
  <c r="J48" i="3"/>
  <c r="I48" i="3"/>
  <c r="F60" i="3"/>
  <c r="N60" i="3"/>
  <c r="M60" i="3"/>
  <c r="L60" i="3"/>
  <c r="K60" i="3"/>
  <c r="J60" i="3"/>
  <c r="I60" i="3"/>
  <c r="H60" i="3"/>
  <c r="M66" i="3"/>
  <c r="F72" i="3"/>
  <c r="H72" i="3"/>
  <c r="I72" i="3"/>
  <c r="J72" i="3"/>
  <c r="K72" i="3"/>
  <c r="L72" i="3"/>
  <c r="M72" i="3"/>
  <c r="N72" i="3"/>
  <c r="G20" i="3" l="1"/>
  <c r="G44" i="3"/>
  <c r="G58" i="3"/>
  <c r="G21" i="3"/>
  <c r="G43" i="3"/>
  <c r="G45" i="3"/>
  <c r="G47" i="3"/>
  <c r="G55" i="3"/>
  <c r="G59" i="3"/>
  <c r="G22" i="3"/>
  <c r="G46" i="3"/>
  <c r="G56" i="3"/>
  <c r="D40" i="5"/>
  <c r="G39" i="5"/>
  <c r="J38" i="5"/>
  <c r="F38" i="5"/>
  <c r="I37" i="5"/>
  <c r="E37" i="5"/>
  <c r="J40" i="5"/>
  <c r="F40" i="5"/>
  <c r="J37" i="5"/>
  <c r="I39" i="5"/>
  <c r="E39" i="5"/>
  <c r="H38" i="5"/>
  <c r="D38" i="5"/>
  <c r="G37" i="5"/>
  <c r="F36" i="5"/>
  <c r="E31" i="4"/>
  <c r="H42" i="3"/>
  <c r="D36" i="5"/>
  <c r="I40" i="5"/>
  <c r="G40" i="5"/>
  <c r="E40" i="5"/>
  <c r="H39" i="5"/>
  <c r="F39" i="5"/>
  <c r="D39" i="5"/>
  <c r="I38" i="5"/>
  <c r="G38" i="5"/>
  <c r="E38" i="5"/>
  <c r="H37" i="5"/>
  <c r="F37" i="5"/>
  <c r="D37" i="5"/>
  <c r="N37" i="5" s="1"/>
  <c r="H18" i="3"/>
  <c r="E36" i="5"/>
  <c r="H30" i="3"/>
  <c r="F18" i="3"/>
  <c r="G34" i="3"/>
  <c r="F66" i="3"/>
  <c r="M18" i="3"/>
  <c r="G32" i="3"/>
  <c r="G35" i="3"/>
  <c r="H54" i="3"/>
  <c r="F54" i="3"/>
  <c r="G31" i="3"/>
  <c r="G33" i="3"/>
  <c r="F30" i="3"/>
  <c r="N42" i="3"/>
  <c r="D27" i="4"/>
  <c r="J18" i="3"/>
  <c r="M42" i="3"/>
  <c r="I18" i="3"/>
  <c r="J66" i="3"/>
  <c r="L66" i="3"/>
  <c r="H66" i="3"/>
  <c r="K66" i="3"/>
  <c r="N18" i="3"/>
  <c r="J30" i="3"/>
  <c r="I54" i="3"/>
  <c r="J54" i="3"/>
  <c r="N30" i="3"/>
  <c r="N54" i="3"/>
  <c r="M54" i="3"/>
  <c r="L54" i="3"/>
  <c r="G60" i="3"/>
  <c r="K54" i="3"/>
  <c r="N66" i="3"/>
  <c r="I42" i="3"/>
  <c r="K48" i="3"/>
  <c r="K42" i="3"/>
  <c r="J42" i="3"/>
  <c r="L42" i="3"/>
  <c r="F42" i="3"/>
  <c r="I30" i="3"/>
  <c r="M30" i="3"/>
  <c r="L30" i="3"/>
  <c r="K30" i="3"/>
  <c r="L18" i="3"/>
  <c r="K18" i="3"/>
  <c r="G72" i="3"/>
  <c r="G54" i="3" l="1"/>
  <c r="N36" i="5"/>
  <c r="G18" i="3"/>
  <c r="N39" i="5"/>
  <c r="N38" i="5"/>
  <c r="N40" i="5"/>
  <c r="I34" i="5"/>
  <c r="F34" i="5"/>
  <c r="J34" i="5"/>
  <c r="G34" i="5"/>
  <c r="H34" i="5"/>
  <c r="E22" i="4"/>
  <c r="E15" i="4"/>
  <c r="D34" i="5"/>
  <c r="E27" i="4"/>
  <c r="E34" i="5"/>
  <c r="D22" i="4"/>
  <c r="G42" i="3"/>
  <c r="G66" i="3"/>
  <c r="G30" i="3"/>
  <c r="N34" i="5" l="1"/>
</calcChain>
</file>

<file path=xl/sharedStrings.xml><?xml version="1.0" encoding="utf-8"?>
<sst xmlns="http://schemas.openxmlformats.org/spreadsheetml/2006/main" count="363" uniqueCount="159">
  <si>
    <t xml:space="preserve">Перечень мероприятий подпрограммы </t>
  </si>
  <si>
    <t>(наименование подпрограммы)</t>
  </si>
  <si>
    <t>Мероприятия по реализации подпрограммы</t>
  </si>
  <si>
    <t>Источники финансирования</t>
  </si>
  <si>
    <t>Срок исполнения мероприятия</t>
  </si>
  <si>
    <t>Объём финансирования мероприятия в текущем финансовом году (тыс. руб.) *</t>
  </si>
  <si>
    <t>Всего, (тыс. руб.)</t>
  </si>
  <si>
    <t>Объем финансирования по годам (тыс. руб.)</t>
  </si>
  <si>
    <t>Результаты выполнения мероприятий подпрограммы</t>
  </si>
  <si>
    <t>2014 год</t>
  </si>
  <si>
    <t>2015 год</t>
  </si>
  <si>
    <t>2016 год</t>
  </si>
  <si>
    <t>2017 год</t>
  </si>
  <si>
    <t>2018 год</t>
  </si>
  <si>
    <t>2019 год</t>
  </si>
  <si>
    <t>2020 год</t>
  </si>
  <si>
    <t>1.</t>
  </si>
  <si>
    <t>Итого</t>
  </si>
  <si>
    <t>Средства бюджета МО "Кингисеппский муниципальный район"</t>
  </si>
  <si>
    <t>Средства бюджета МО "Кингисеппское городское поселение"</t>
  </si>
  <si>
    <t>-</t>
  </si>
  <si>
    <t>Средства федерального бюджета</t>
  </si>
  <si>
    <t>Средства бюджета Ленинградской области</t>
  </si>
  <si>
    <t>2.</t>
  </si>
  <si>
    <t>Средства бюджета МО «Кингисеппское городское поселение»</t>
  </si>
  <si>
    <t>3.</t>
  </si>
  <si>
    <t>МАУ «ОЛИМП»</t>
  </si>
  <si>
    <t>4.</t>
  </si>
  <si>
    <t>№ п/п</t>
  </si>
  <si>
    <t>Иные источники</t>
  </si>
  <si>
    <t>1.1</t>
  </si>
  <si>
    <t>2.1</t>
  </si>
  <si>
    <t>3.1</t>
  </si>
  <si>
    <t>4.1</t>
  </si>
  <si>
    <t>Приложение № 1</t>
  </si>
  <si>
    <t xml:space="preserve">Планируемые результаты реализации муниципальной подпрограммы </t>
  </si>
  <si>
    <t xml:space="preserve">наименование муниципальной программы (подпрограммы) </t>
  </si>
  <si>
    <t>Задачи, направленные на достижение цели</t>
  </si>
  <si>
    <t>Планируемый объем финансирования на решение данной задачи (тыс. руб.)</t>
  </si>
  <si>
    <t>Количественные и/или качественные целевые показатели, характеризующие достижение целей и решение задач</t>
  </si>
  <si>
    <t>Единица измерения</t>
  </si>
  <si>
    <t>Базовое значение показателя (на начало реализации подпрограммы)</t>
  </si>
  <si>
    <t>Планируемое значение показателя по годам реализации</t>
  </si>
  <si>
    <t>Бюджет МО "Кингисеппский муниципальный район"</t>
  </si>
  <si>
    <t>Другие источники</t>
  </si>
  <si>
    <t>ед.</t>
  </si>
  <si>
    <t>чел.</t>
  </si>
  <si>
    <t>шт.</t>
  </si>
  <si>
    <t>Паспорт подпрограммы</t>
  </si>
  <si>
    <t>Наименование подпрограммы</t>
  </si>
  <si>
    <t>Развитие физической культуры и спорта в Кингисеппском районе</t>
  </si>
  <si>
    <t>Цель подпрограммы</t>
  </si>
  <si>
    <t>Создание необходимых условий для развития физической культуры и спорта в муниципальном районе</t>
  </si>
  <si>
    <t>Муниципальный заказчик подпрограммы</t>
  </si>
  <si>
    <t>Администрация МО "Кингисеппский муниципальный район"</t>
  </si>
  <si>
    <t>Соисполнители подпрограммы</t>
  </si>
  <si>
    <t>Общественная организация "Физкультурно-спортивная организация Кингисеппского муниципального района Ленинградской области  Футбольный клуб "ФОСФОРИТ"</t>
  </si>
  <si>
    <t>Задачи подпрограммы</t>
  </si>
  <si>
    <t>1. Организация и проведение спортивно-массовых  мероприятий;</t>
  </si>
  <si>
    <t>2. Участие спортсменов района в соревнованиях различного уровня</t>
  </si>
  <si>
    <t>3. Предоставление субсидии муниципальным  автономным и бюджетным  учреждениям  на финансовое обеспечение выполнения муниципального задания</t>
  </si>
  <si>
    <t>Сроки реализации подпрограммы</t>
  </si>
  <si>
    <t>Источники финансирования подпрограммы, в том числе по годам:</t>
  </si>
  <si>
    <t>Источник финансирования</t>
  </si>
  <si>
    <t>Расходы (тыс. рублей)</t>
  </si>
  <si>
    <t>Всего:</t>
  </si>
  <si>
    <t>в том числе:</t>
  </si>
  <si>
    <t>Планируемые результаты реализации подпрограммы</t>
  </si>
  <si>
    <t xml:space="preserve">1. Увеличение количества жителей Кингисеппского района, занимающихся физической культурой и спортом; </t>
  </si>
  <si>
    <t>2. Увеличение количества подростков и молодёжи, занимающихся физической культурой и спортом;</t>
  </si>
  <si>
    <t>3. Увеличение количества и качества проводимых физкультурно-оздоровительных и спортивно-массовых мероприятий.</t>
  </si>
  <si>
    <t>4. Повышение профессионального мастерства  специалистов в сфере физической культуры</t>
  </si>
  <si>
    <t xml:space="preserve">Приложение № 2 </t>
  </si>
  <si>
    <t>5. Приложение № 2 к муниципальной программе "Развитие культуры, спорта и молодежной</t>
  </si>
  <si>
    <t>политики в Кингисеппском муниципальном районе" изложить в следующей редакции:</t>
  </si>
  <si>
    <t>2016 г.</t>
  </si>
  <si>
    <t>2017 г.</t>
  </si>
  <si>
    <t>В 2017 г. участие в мероприятиях различного уровня – 2 ед. Количество спортсменов участвующих в соревнованиях различного уровня – 180 чел.</t>
  </si>
  <si>
    <t>Общественная организация "Кингисеппская местная спортивная федерация хоккея"</t>
  </si>
  <si>
    <t>МКУ "Центр культуры, спорта, молодежной политики и туризма"</t>
  </si>
  <si>
    <t>2021 год</t>
  </si>
  <si>
    <t>МКУ «Центр культуры, спорта, молодежной политики и туризма»</t>
  </si>
  <si>
    <t>2014-2021 г.г.</t>
  </si>
  <si>
    <t>2015-2018 г.г.</t>
  </si>
  <si>
    <t>2014 год: Количество мероприятий - 27 ед. Количество участников от района - 325 чел. Количество призовых мест - 76 шт. 2015 год: количество мероприятий – 17 ед.;  количество участников от района - 177 чел.; количество призовых мест - 52 шт. 2016 год: количество мероприятий – 9 ед.;  количество участников от района - 72 чел.; количество призовых мест - 15 шт. Ежегодно 2018-2019 годы: количество мероприятий – 13 ед.;  количество участников от района - 117 чел.; количество призовых мест - 15 шт. Ежегодно 2020-2021 годы: количество мероприятий – 14 ед.;  количество участников от района - 120 чел.; количество призовых мест - 16 шт.</t>
  </si>
  <si>
    <t xml:space="preserve">Задача 2 </t>
  </si>
  <si>
    <t>1.2</t>
  </si>
  <si>
    <t>В 2015 г.: Участие в мероприятиях различного уровня – 1 ед. Количество спортсменов участвующих в соревнованиях различного уровня – 140 чел. В 2016 г.: Участие в мероприятиях различного уровня – 2 ед. Количество спортсменов участвующих в соревнованиях различного уровня – 280 чел. В 2017 г.: Участие в мероприятиях различного уровня – 1 ед. Количество спортсменов участвующих в соревнованиях различного уровня – 140 чел. В 2018 г.: Участие в мероприятиях различного уровня – 1 ед. Количество спортсменов участвующих в соревнованиях различного уровня – 170 чел.</t>
  </si>
  <si>
    <t>4.2</t>
  </si>
  <si>
    <t>В 2015 г.: Участие в мероприятиях различного уровня – 1 ед. Количество спортсменов участвующих в соревнованиях различного уровня – 140 чел. В 2016 г.: Участие в мероприятиях различного уровня – 2 ед. Количество спортсменов участвующих в соревнованиях различного уровня – 280 чел. В 2017 г.: Участие в мероприятиях различного уровня – 3 ед. Количество спортсменов участвующих в соревнованиях различного уровня – 320 чел. В 2018 г.: Участие в мероприятиях различного уровня – 1 ед. Количество спортсменов участвующих в соревнованиях различного уровня – 170 чел.</t>
  </si>
  <si>
    <r>
      <t xml:space="preserve">     </t>
    </r>
    <r>
      <rPr>
        <b/>
        <sz val="10"/>
        <rFont val="Times New Roman"/>
        <family val="1"/>
        <charset val="204"/>
      </rPr>
      <t>*</t>
    </r>
    <r>
      <rPr>
        <sz val="10"/>
        <rFont val="Times New Roman"/>
        <family val="1"/>
        <charset val="204"/>
      </rPr>
      <t xml:space="preserve"> - объём   финансирования   аналогичных   мероприятий    в    году, предшествующем году  начала реализации муниципальной программы,  в  том числе  в  рамках  реализации  государственных   программ Ленинградской области.</t>
    </r>
  </si>
  <si>
    <r>
      <t xml:space="preserve">Задача 1 </t>
    </r>
    <r>
      <rPr>
        <sz val="10"/>
        <rFont val="Times New Roman"/>
        <family val="1"/>
        <charset val="204"/>
      </rPr>
      <t>Обеспечение условий для развития физической культуры и спорта</t>
    </r>
  </si>
  <si>
    <r>
      <t xml:space="preserve">Показатель 4 </t>
    </r>
    <r>
      <rPr>
        <sz val="10"/>
        <rFont val="Times New Roman"/>
        <family val="1"/>
        <charset val="204"/>
      </rPr>
      <t>Количество спортсменов допущенных к соревнованиям</t>
    </r>
  </si>
  <si>
    <t>2022 год</t>
  </si>
  <si>
    <t>(отраслевой комитет - Комитет по спорту, культуре, молодежной политике и туризму)</t>
  </si>
  <si>
    <t xml:space="preserve">Ежегодно в 2016-2022 годы: количество занимающихся – 250 чел. </t>
  </si>
  <si>
    <t>5.</t>
  </si>
  <si>
    <t>5.1</t>
  </si>
  <si>
    <t>5. Поддержка общественных спортивных организаций.</t>
  </si>
  <si>
    <t>6. Поддержка развития общественной инфраструктуры муниципального значения</t>
  </si>
  <si>
    <t>5. Пополнение материально-технической базы учрежедний сферы физической культуры и спорта</t>
  </si>
  <si>
    <t>ед</t>
  </si>
  <si>
    <t>Увеличение материально-технической базы МАУ «ОЛИМП» (приобретение 12 пар хоккейных коньков)</t>
  </si>
  <si>
    <t>Количество участников: 2016 г. – 347 чел., 2017 г.- 1124 чел., 2018-- 882 чел., 2019- 893 чел. План. Кол-во участниковна 2020-2022 г.г.- 800, 850  чел
Количество выполнивших нормативы ВФСК ГТО: 2016 г. – 109 чел., .2017 г.-403 чел., 2018- 375 чел., 2019 г.- 484 чел., план 2020 г- 250 чел., 2021-2022 г.г.- 270 чел. ежегодно</t>
  </si>
  <si>
    <t>Количество участников: 2016 г. – 347 чел., 2017 г.- 1124 чел., 2018-- 882 чел., 2019- 893 чел. План. кол-во участников на 2020.г.- 800  чел., на 2021-2022гг- 850  чел
Количество выполнивших нормативы ВФСК ГТО: 2016 г. – 109 чел., .2017 г.-403 чел., 2018- 375 чел., 2019 г.- 484 чел., план 2020 г- 250 чел., 2021-2022 г.г.- 270 чел. ежегодно</t>
  </si>
  <si>
    <t>Ответствен-ный за выполнение мероприятия подпрог-раммы</t>
  </si>
  <si>
    <t>2014 год: Количество проведеных мероприятий - 29 ед. Количество участников - 800 чел. Ежегодно 2015-2016 годы: количество проведенных мероприятий – 1 ед.; количество участников – 130 чел.   2018 год: количество проведенных мероприятий -0. Количество участников - 0 чел. 2019 год: количество проведенных мероприятий -11. Количество участников - 450 чел.  Ежегодно 2020-2022 годы количество проводимых мероприятий - 7 ,количество участников - 1145 чел. Количество спортсменов, прошедших диспансеризацию - ежегодно 360 чел.</t>
  </si>
  <si>
    <t>2014 год: Количество мероприятий - 27 ед. Количество участников от района - 325 чел. Количество призовых мест - 76 шт. 2015 год: количество мероприятий – 17 ед.;  количество участников от района - 177 чел.; количество призовых мест - 52 шт. 2016 год: количество мероприятий – 9 ед.;  количество участников от района - 72 чел.; количество призовых мест - 15 шт. Количество участий в вышестоящих мероприятиях: 2019-2021г.г.- 20 ед., кол-во участников от района: 2019г.- 199 чел., 2020-2021 г.г.- 158 чел. ежегодно, 2022 г.- 164 чел. Кол-во призовых мест: 2019-2021 г.- 10 шт., 2022 г.- 11 шт</t>
  </si>
  <si>
    <r>
      <t>4.</t>
    </r>
    <r>
      <rPr>
        <sz val="14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Осуществление тестирования населения по выполнению нормативов испывтаний (тестов) ВФСК ГТО</t>
    </r>
  </si>
  <si>
    <t>Приложение № 2</t>
  </si>
  <si>
    <t>2014 год: Количество проведеных мероприятий - 29 ед. Количество участников - 800 чел. Ежегодно 2015-2016 годы: количество проведенных мероприятий – 1 ед.; количество участников – 130 чел.   2018 год: количество проведенных мероприятий -0. Количество участников - 0 чел. 2019 год: количество проведенных мероприятий -11. Количество участников - 450 чел.  Ежегодно 2020-2022 годы количество проводимых мероприятий - 7 ,количество участников - 1145 чел. Количество спортсменов, прошедших диспансеризацию - ежегодно 360 чел.
Количество участий в вышестоящих мероприятиях: 2019-2021г.г.- 20 ед., кол-во участников от района: 2019г.- 199 чел., 2020-2021 г.г.- 158 чел. ежегодно, 2022 г.- 164 чел. Кол-во призовых мест: 2019-2021 г.- 10 шт., 2022 г.- 11 шт</t>
  </si>
  <si>
    <r>
      <t xml:space="preserve">Мероприятие 1 </t>
    </r>
    <r>
      <rPr>
        <sz val="10"/>
        <rFont val="Times New Roman"/>
        <family val="1"/>
        <charset val="204"/>
      </rPr>
      <t>Организация и проведение спортивно-массовых  мероприятий</t>
    </r>
  </si>
  <si>
    <r>
      <t xml:space="preserve">Мероприятие 2 </t>
    </r>
    <r>
      <rPr>
        <sz val="10"/>
        <rFont val="Times New Roman"/>
        <family val="1"/>
        <charset val="204"/>
      </rPr>
      <t>Участие спортсменов района в соревнованиях различного уровня</t>
    </r>
  </si>
  <si>
    <r>
      <t>Задача №2</t>
    </r>
    <r>
      <rPr>
        <b/>
        <u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Предоставление субсидии муниципальным автономным и бюджетным  учреждениям  на финансовое обеспечение выполнения муниципального задания</t>
    </r>
  </si>
  <si>
    <r>
      <t xml:space="preserve">Мероприятие 1 </t>
    </r>
    <r>
      <rPr>
        <sz val="10"/>
        <rFont val="Times New Roman"/>
        <family val="1"/>
        <charset val="204"/>
      </rPr>
      <t>Обеспечение деятельности (услуги, работы) муниципальных учреждений</t>
    </r>
  </si>
  <si>
    <r>
      <t xml:space="preserve">Задача №3 </t>
    </r>
    <r>
      <rPr>
        <sz val="10"/>
        <rFont val="Times New Roman"/>
        <family val="1"/>
        <charset val="204"/>
      </rPr>
      <t>Осуществление тестирования населения по выполнению нормативов испывтаний (тестов) ВФСК ГТО</t>
    </r>
  </si>
  <si>
    <r>
      <t xml:space="preserve">Основное мероприятие 1 </t>
    </r>
    <r>
      <rPr>
        <sz val="10"/>
        <rFont val="Times New Roman"/>
        <family val="1"/>
        <charset val="204"/>
      </rPr>
      <t>Функционирование отдела "Центр тестирования ГТО"</t>
    </r>
  </si>
  <si>
    <r>
      <t xml:space="preserve">Задача4 </t>
    </r>
    <r>
      <rPr>
        <sz val="10"/>
        <rFont val="Times New Roman"/>
        <family val="1"/>
        <charset val="204"/>
      </rPr>
      <t>Поддержка общественных спортивных организаций.</t>
    </r>
  </si>
  <si>
    <r>
      <t xml:space="preserve">Основное Мероприятие 1 </t>
    </r>
    <r>
      <rPr>
        <sz val="10"/>
        <rFont val="Times New Roman"/>
        <family val="1"/>
        <charset val="204"/>
      </rPr>
      <t>Предоставление субсидии  общественной организации "Физкультурно-спортивная организация Кингисеппского муниципального района Ленинградской области  Футбольный клуб "ФОСФОРИТ"</t>
    </r>
  </si>
  <si>
    <r>
      <t xml:space="preserve">Основное Мероприятие 2 </t>
    </r>
    <r>
      <rPr>
        <sz val="10"/>
        <rFont val="Times New Roman"/>
        <family val="1"/>
        <charset val="204"/>
      </rPr>
      <t>Предоставление субсидии  общественной организации "Кингисеппская местная спортивная федерация хоккея"</t>
    </r>
  </si>
  <si>
    <r>
      <t xml:space="preserve">Мероприятие 1 </t>
    </r>
    <r>
      <rPr>
        <sz val="10"/>
        <rFont val="Times New Roman"/>
        <family val="1"/>
        <charset val="204"/>
      </rPr>
      <t>Поддержка развития общественной инфраструктуры муниципального значения</t>
    </r>
  </si>
  <si>
    <r>
      <t xml:space="preserve">Показатель 1 </t>
    </r>
    <r>
      <rPr>
        <sz val="10"/>
        <rFont val="Times New Roman"/>
        <family val="1"/>
        <charset val="204"/>
      </rPr>
      <t>Количество мероприятий</t>
    </r>
  </si>
  <si>
    <r>
      <t xml:space="preserve">Показатель 2 </t>
    </r>
    <r>
      <rPr>
        <sz val="10"/>
        <rFont val="Times New Roman"/>
        <family val="1"/>
        <charset val="204"/>
      </rPr>
      <t>Количество участников</t>
    </r>
  </si>
  <si>
    <r>
      <t xml:space="preserve">Задача №2 </t>
    </r>
    <r>
      <rPr>
        <sz val="10"/>
        <rFont val="Times New Roman"/>
        <family val="1"/>
        <charset val="204"/>
      </rPr>
      <t>Предоставление субсидий муниципальным автономным и бюджетным учреждениям на финансовое обеспечение выполнения муниципального задания</t>
    </r>
  </si>
  <si>
    <r>
      <t xml:space="preserve">Показатель 1 </t>
    </r>
    <r>
      <rPr>
        <sz val="10"/>
        <rFont val="Times New Roman"/>
        <family val="1"/>
        <charset val="204"/>
      </rPr>
      <t>Количество занимающихся</t>
    </r>
  </si>
  <si>
    <r>
      <rPr>
        <b/>
        <sz val="10"/>
        <rFont val="Times New Roman"/>
        <family val="1"/>
        <charset val="204"/>
      </rPr>
      <t>Задача №3</t>
    </r>
    <r>
      <rPr>
        <sz val="10"/>
        <rFont val="Times New Roman"/>
        <family val="1"/>
        <charset val="204"/>
      </rPr>
      <t xml:space="preserve"> Осуществление тестирования населения по выполнению нормативов испывтаний (тестов) ВФСК ГТО</t>
    </r>
  </si>
  <si>
    <r>
      <t xml:space="preserve">Показатель 1 </t>
    </r>
    <r>
      <rPr>
        <sz val="10"/>
        <rFont val="Times New Roman"/>
        <family val="1"/>
        <charset val="204"/>
      </rPr>
      <t>Количество участников</t>
    </r>
  </si>
  <si>
    <r>
      <t xml:space="preserve">Показатель 2 </t>
    </r>
    <r>
      <rPr>
        <sz val="10"/>
        <rFont val="Times New Roman"/>
        <family val="1"/>
        <charset val="204"/>
      </rPr>
      <t>Количество выполнивших нормативы ВФСК ГТО</t>
    </r>
  </si>
  <si>
    <r>
      <t xml:space="preserve">Задача №4 </t>
    </r>
    <r>
      <rPr>
        <sz val="10"/>
        <rFont val="Times New Roman"/>
        <family val="1"/>
        <charset val="204"/>
      </rPr>
      <t>Поддержка общественных спортивных организаций.</t>
    </r>
  </si>
  <si>
    <r>
      <t xml:space="preserve">Показатель 1 </t>
    </r>
    <r>
      <rPr>
        <sz val="10"/>
        <rFont val="Times New Roman"/>
        <family val="1"/>
        <charset val="204"/>
      </rPr>
      <t>Участие в мероприятиях различного уровня</t>
    </r>
  </si>
  <si>
    <r>
      <t xml:space="preserve">Показатель 2 </t>
    </r>
    <r>
      <rPr>
        <sz val="10"/>
        <rFont val="Times New Roman"/>
        <family val="1"/>
        <charset val="204"/>
      </rPr>
      <t>Количество спортсменов участвующих в соревнованиях различного уровня</t>
    </r>
  </si>
  <si>
    <r>
      <t xml:space="preserve">Показатель 2 </t>
    </r>
    <r>
      <rPr>
        <sz val="10"/>
        <rFont val="Times New Roman"/>
        <family val="1"/>
        <charset val="204"/>
      </rPr>
      <t>Количество приобретенного спортивного инвентаря и оборудования</t>
    </r>
  </si>
  <si>
    <t>2. Паспорт подпрограммы "Развитие физической культуры и спорта в Кингисеппском районе" изложить в новой редакции:</t>
  </si>
  <si>
    <t>2020 г.</t>
  </si>
  <si>
    <t>5.2</t>
  </si>
  <si>
    <r>
      <t xml:space="preserve">Мероприятие 2 </t>
    </r>
    <r>
      <rPr>
        <sz val="10"/>
        <rFont val="Times New Roman"/>
        <family val="1"/>
        <charset val="204"/>
      </rPr>
      <t>Материально-техническое обеспечение спортивных объектов</t>
    </r>
  </si>
  <si>
    <t>Увеличение материально-технической базы МАУ «ОЛИМП» (приобретение табличек и указателей в бассейн)</t>
  </si>
  <si>
    <r>
      <t xml:space="preserve">Показатель 4 </t>
    </r>
    <r>
      <rPr>
        <sz val="10"/>
        <rFont val="Times New Roman"/>
        <family val="1"/>
        <charset val="204"/>
      </rPr>
      <t>Количество мероприятий</t>
    </r>
  </si>
  <si>
    <r>
      <t xml:space="preserve">Показатель 5 </t>
    </r>
    <r>
      <rPr>
        <sz val="10"/>
        <rFont val="Times New Roman"/>
        <family val="1"/>
        <charset val="204"/>
      </rPr>
      <t>Количество призовых мест</t>
    </r>
  </si>
  <si>
    <r>
      <t xml:space="preserve">Показатель 6 </t>
    </r>
    <r>
      <rPr>
        <sz val="10"/>
        <rFont val="Times New Roman"/>
        <family val="1"/>
        <charset val="204"/>
      </rPr>
      <t>Количество участников (от района)</t>
    </r>
  </si>
  <si>
    <r>
      <t xml:space="preserve">Задача №5 </t>
    </r>
    <r>
      <rPr>
        <sz val="10"/>
        <rFont val="Times New Roman"/>
        <family val="1"/>
        <charset val="204"/>
      </rPr>
      <t>Поддержка развития общественной инфраструктуры муниципального значения</t>
    </r>
  </si>
  <si>
    <t>5.3</t>
  </si>
  <si>
    <t>Финансовая поддержка автономного учреждения</t>
  </si>
  <si>
    <r>
      <t xml:space="preserve">Мероприятие 3 </t>
    </r>
    <r>
      <rPr>
        <sz val="10"/>
        <rFont val="Times New Roman"/>
        <family val="1"/>
        <charset val="204"/>
      </rPr>
      <t>Предоставление субсидии муниципальным автономным и бюджетным учреждениям на иные цели</t>
    </r>
  </si>
  <si>
    <t>2020-2021 г.г.</t>
  </si>
  <si>
    <t>2016-2020 г.г.</t>
  </si>
  <si>
    <t>2016-2023 г.г.</t>
  </si>
  <si>
    <t>2014-2023 г.г.</t>
  </si>
  <si>
    <t>2023 год</t>
  </si>
  <si>
    <t>с 01.01.2014 года по 31.12.2023 года</t>
  </si>
  <si>
    <r>
      <t xml:space="preserve">Показатель 3 </t>
    </r>
    <r>
      <rPr>
        <sz val="10"/>
        <rFont val="Times New Roman"/>
        <family val="1"/>
        <charset val="204"/>
      </rPr>
      <t xml:space="preserve">Количество спортсменов, прошедших диспансеризацию </t>
    </r>
  </si>
  <si>
    <t>Уплата налога на имущество организации. Мероприятия по вводу в эксплуатацию. Услуги тех. заказчика. Технологическое присоединения</t>
  </si>
  <si>
    <t>3. Планируемые результаты реализации муниципальной подпрограммы "Развитие физической культуры и спорта в Кингисеппском районе" изложить в новой редакции:</t>
  </si>
  <si>
    <t>"Развитие физической культуры и спорта в Кингисеппском районе"</t>
  </si>
  <si>
    <t>4. Перечень мероприятий подпрограммы "Развитие физической культуры и спорта в Кингисеппском районе" изложить в новой редакции:</t>
  </si>
  <si>
    <t xml:space="preserve">Развитие физической культуры и спорта в Кингисеппском районе </t>
  </si>
  <si>
    <t>к муниципальной программе «Развитие культуры, спорта и молодежной политики в Кингисеппском муниципальном районе» (с изменениями от 04.04.2014г. №706, от 07.05.2014г. №  1024, от 12.11.2014г. № 3050, от 18.09.2019 г. №2073, 18.12.2015г. № 2808, от 23.12.2016г. №3347, от 01.02.2018 г. № 184, от 11.03.2019г. № 433, от 29.11.2019г. № 2746, от 14.02.2020 г. № 330, от 27.04.2020 №962, № 1435 от 08.07.2020г., от 15.09.2020г.  № 1969, от 13.11.2020 г. №2482, от 01.04.2021 г. №740, от 24.09.2021 г. №2180)</t>
  </si>
  <si>
    <t>к подпрограмме "Развитие физической культуры и спорта в муниципальном районе" (с изменениями от 04.04.2014г. №706, от 07.05.2014г. №  1024, от 12.11.2014г. № 3050, от 18.09.2019 г. №2073, 18.12.2015г. № 2808, от 23.12.2016г. №3347, от 01.02.2018 г. № 184, от 11.03.2019г. № 433, от 29.11.2019г. № 2746, от 14.02.2020 г. № 330, от 27.04.2020 №962, № 1435 от 08.07.2020г., от 15.09.2020г.  № 1969, от 13.11.2020 г. №2482, от 01.04.2021 г. №740, от 24.09.2021 г. №2180)</t>
  </si>
  <si>
    <r>
      <t>Задача 5 Р</t>
    </r>
    <r>
      <rPr>
        <sz val="10"/>
        <rFont val="Times New Roman"/>
        <family val="1"/>
        <charset val="204"/>
      </rPr>
      <t>азвитие инфраструктуры учреждений физической культуры и спорта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</si>
</sst>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₽_-;\-* #,##0.00\ _₽_-;_-* &quot;-&quot;??\ _₽_-;_-@_-"/>
    <numFmt numFmtId="164" formatCode="_-* #,##0.00_р_._-;\-* #,##0.00_р_._-;_-* &quot;-&quot;??_р_._-;_-@_-"/>
    <numFmt numFmtId="165" formatCode="0.0"/>
    <numFmt numFmtId="166" formatCode="_-* #,##0.0_р_._-;\-* #,##0.0_р_._-;_-* &quot;-&quot;??_р_._-;_-@_-"/>
    <numFmt numFmtId="167" formatCode="_-* #,##0.0_р_._-;\-* #,##0.0_р_._-;_-* &quot;-&quot;?_р_._-;_-@_-"/>
    <numFmt numFmtId="168" formatCode="_-* #,##0.0\ _₽_-;\-* #,##0.0\ _₽_-;_-* &quot;-&quot;??\ _₽_-;_-@_-"/>
    <numFmt numFmtId="169" formatCode="#,##0.0_ ;\-#,##0.0\ 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u/>
      <sz val="10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201">
    <xf numFmtId="0" fontId="0" fillId="0" borderId="0" xfId="0"/>
    <xf numFmtId="0" fontId="3" fillId="0" borderId="0" xfId="0" applyFont="1" applyProtection="1">
      <protection locked="0"/>
    </xf>
    <xf numFmtId="0" fontId="3" fillId="0" borderId="0" xfId="0" applyFont="1" applyFill="1" applyProtection="1"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protection locked="0"/>
    </xf>
    <xf numFmtId="0" fontId="7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Fill="1" applyBorder="1" applyAlignment="1" applyProtection="1">
      <protection locked="0"/>
    </xf>
    <xf numFmtId="165" fontId="3" fillId="0" borderId="2" xfId="0" applyNumberFormat="1" applyFont="1" applyFill="1" applyBorder="1" applyAlignment="1" applyProtection="1">
      <protection locked="0"/>
    </xf>
    <xf numFmtId="0" fontId="1" fillId="0" borderId="9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vertical="center" wrapText="1"/>
      <protection locked="0"/>
    </xf>
    <xf numFmtId="165" fontId="5" fillId="0" borderId="9" xfId="0" applyNumberFormat="1" applyFont="1" applyFill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vertical="center" wrapText="1"/>
      <protection locked="0"/>
    </xf>
    <xf numFmtId="166" fontId="1" fillId="0" borderId="9" xfId="0" applyNumberFormat="1" applyFont="1" applyBorder="1" applyAlignment="1" applyProtection="1">
      <alignment horizontal="center" vertical="center" wrapText="1"/>
    </xf>
    <xf numFmtId="0" fontId="1" fillId="0" borderId="15" xfId="0" applyFont="1" applyBorder="1" applyAlignment="1" applyProtection="1">
      <alignment horizontal="left" vertical="top" wrapText="1"/>
      <protection locked="0"/>
    </xf>
    <xf numFmtId="165" fontId="1" fillId="0" borderId="15" xfId="0" applyNumberFormat="1" applyFont="1" applyFill="1" applyBorder="1" applyAlignment="1" applyProtection="1">
      <alignment horizontal="center" vertical="center" wrapText="1"/>
    </xf>
    <xf numFmtId="164" fontId="1" fillId="0" borderId="15" xfId="0" applyNumberFormat="1" applyFont="1" applyBorder="1" applyAlignment="1" applyProtection="1">
      <alignment horizontal="center" vertical="center" wrapText="1"/>
    </xf>
    <xf numFmtId="164" fontId="1" fillId="0" borderId="15" xfId="0" applyNumberFormat="1" applyFont="1" applyFill="1" applyBorder="1" applyAlignment="1" applyProtection="1">
      <alignment horizontal="center" vertical="center" wrapText="1"/>
    </xf>
    <xf numFmtId="0" fontId="1" fillId="0" borderId="15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Fill="1" applyBorder="1" applyAlignment="1" applyProtection="1">
      <alignment horizontal="left" vertical="top" wrapText="1"/>
      <protection locked="0"/>
    </xf>
    <xf numFmtId="0" fontId="1" fillId="0" borderId="15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vertical="center" wrapText="1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5" fillId="0" borderId="15" xfId="0" applyFont="1" applyBorder="1" applyAlignment="1" applyProtection="1">
      <alignment horizontal="left" vertical="center" wrapText="1"/>
      <protection locked="0"/>
    </xf>
    <xf numFmtId="0" fontId="1" fillId="0" borderId="17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66" fontId="5" fillId="0" borderId="10" xfId="0" applyNumberFormat="1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32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5" fontId="5" fillId="0" borderId="9" xfId="0" applyNumberFormat="1" applyFont="1" applyBorder="1" applyAlignment="1" applyProtection="1">
      <alignment horizontal="center" vertical="center" wrapText="1"/>
    </xf>
    <xf numFmtId="165" fontId="5" fillId="0" borderId="15" xfId="0" applyNumberFormat="1" applyFont="1" applyBorder="1" applyAlignment="1" applyProtection="1">
      <alignment horizontal="center" vertical="center" wrapText="1"/>
    </xf>
    <xf numFmtId="165" fontId="5" fillId="0" borderId="17" xfId="0" applyNumberFormat="1" applyFont="1" applyBorder="1" applyAlignment="1" applyProtection="1">
      <alignment horizontal="center" vertical="center" wrapText="1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165" fontId="1" fillId="0" borderId="15" xfId="0" applyNumberFormat="1" applyFont="1" applyBorder="1" applyAlignment="1" applyProtection="1">
      <alignment horizontal="center" vertical="center" wrapText="1"/>
    </xf>
    <xf numFmtId="165" fontId="1" fillId="0" borderId="17" xfId="0" applyNumberFormat="1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0" fontId="5" fillId="0" borderId="15" xfId="0" applyFont="1" applyBorder="1" applyAlignment="1" applyProtection="1">
      <alignment horizontal="left" vertical="top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165" fontId="1" fillId="0" borderId="9" xfId="0" applyNumberFormat="1" applyFont="1" applyBorder="1" applyAlignment="1" applyProtection="1">
      <alignment horizontal="center" vertical="center" wrapText="1"/>
    </xf>
    <xf numFmtId="0" fontId="3" fillId="0" borderId="9" xfId="0" applyFont="1" applyBorder="1" applyAlignment="1" applyProtection="1">
      <alignment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</xf>
    <xf numFmtId="166" fontId="1" fillId="0" borderId="9" xfId="0" applyNumberFormat="1" applyFont="1" applyFill="1" applyBorder="1" applyAlignment="1" applyProtection="1">
      <alignment horizontal="center" vertical="center" wrapText="1"/>
    </xf>
    <xf numFmtId="165" fontId="1" fillId="0" borderId="9" xfId="0" applyNumberFormat="1" applyFont="1" applyBorder="1" applyAlignment="1" applyProtection="1">
      <alignment horizontal="center" vertical="center" wrapText="1"/>
      <protection locked="0"/>
    </xf>
    <xf numFmtId="168" fontId="1" fillId="0" borderId="9" xfId="1" applyNumberFormat="1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</xf>
    <xf numFmtId="166" fontId="1" fillId="0" borderId="15" xfId="0" applyNumberFormat="1" applyFont="1" applyBorder="1" applyAlignment="1" applyProtection="1">
      <alignment horizontal="center" vertical="center" wrapText="1"/>
    </xf>
    <xf numFmtId="165" fontId="1" fillId="0" borderId="15" xfId="0" applyNumberFormat="1" applyFont="1" applyBorder="1" applyAlignment="1" applyProtection="1">
      <alignment horizontal="center" vertical="center" wrapText="1"/>
      <protection locked="0"/>
    </xf>
    <xf numFmtId="165" fontId="1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justify" vertical="center" wrapText="1"/>
      <protection locked="0"/>
    </xf>
    <xf numFmtId="164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167" fontId="1" fillId="0" borderId="9" xfId="0" applyNumberFormat="1" applyFont="1" applyBorder="1" applyAlignment="1" applyProtection="1">
      <alignment horizontal="center" vertical="center" wrapText="1"/>
    </xf>
    <xf numFmtId="167" fontId="1" fillId="0" borderId="9" xfId="0" applyNumberFormat="1" applyFont="1" applyFill="1" applyBorder="1" applyAlignment="1" applyProtection="1">
      <alignment horizontal="center" vertical="center" wrapText="1"/>
    </xf>
    <xf numFmtId="165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vertical="center" wrapText="1"/>
      <protection locked="0"/>
    </xf>
    <xf numFmtId="0" fontId="1" fillId="0" borderId="15" xfId="0" applyFont="1" applyBorder="1" applyAlignment="1" applyProtection="1">
      <alignment horizontal="justify" vertical="center" wrapText="1"/>
      <protection locked="0"/>
    </xf>
    <xf numFmtId="0" fontId="5" fillId="0" borderId="17" xfId="0" applyFont="1" applyBorder="1" applyAlignment="1" applyProtection="1">
      <alignment vertical="center" wrapText="1"/>
      <protection locked="0"/>
    </xf>
    <xf numFmtId="165" fontId="5" fillId="0" borderId="17" xfId="0" applyNumberFormat="1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left" vertical="top" wrapText="1"/>
      <protection locked="0"/>
    </xf>
    <xf numFmtId="0" fontId="5" fillId="0" borderId="9" xfId="0" applyFont="1" applyFill="1" applyBorder="1" applyAlignment="1" applyProtection="1">
      <alignment vertical="center" wrapText="1"/>
      <protection locked="0"/>
    </xf>
    <xf numFmtId="0" fontId="4" fillId="0" borderId="0" xfId="0" applyFont="1" applyProtection="1"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5" fontId="5" fillId="0" borderId="9" xfId="0" applyNumberFormat="1" applyFont="1" applyBorder="1" applyAlignment="1" applyProtection="1">
      <alignment horizontal="center" vertical="center" wrapText="1"/>
    </xf>
    <xf numFmtId="165" fontId="5" fillId="0" borderId="15" xfId="0" applyNumberFormat="1" applyFont="1" applyBorder="1" applyAlignment="1" applyProtection="1">
      <alignment horizontal="center" vertical="center" wrapText="1"/>
    </xf>
    <xf numFmtId="165" fontId="5" fillId="0" borderId="17" xfId="0" applyNumberFormat="1" applyFont="1" applyBorder="1" applyAlignment="1" applyProtection="1">
      <alignment horizontal="center" vertical="center" wrapText="1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right" vertical="center" wrapText="1"/>
      <protection locked="0"/>
    </xf>
    <xf numFmtId="0" fontId="1" fillId="0" borderId="15" xfId="0" applyFont="1" applyBorder="1" applyAlignment="1" applyProtection="1">
      <alignment horizontal="left" vertical="top" wrapText="1"/>
      <protection locked="0"/>
    </xf>
    <xf numFmtId="165" fontId="1" fillId="0" borderId="9" xfId="0" applyNumberFormat="1" applyFont="1" applyBorder="1" applyAlignment="1" applyProtection="1">
      <alignment horizontal="center" vertical="center" wrapText="1"/>
    </xf>
    <xf numFmtId="0" fontId="1" fillId="0" borderId="15" xfId="0" applyFont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32" xfId="0" applyFont="1" applyBorder="1" applyAlignment="1" applyProtection="1">
      <alignment horizontal="center" vertical="center" wrapText="1"/>
      <protection locked="0"/>
    </xf>
    <xf numFmtId="0" fontId="1" fillId="0" borderId="33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righ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165" fontId="5" fillId="0" borderId="11" xfId="0" applyNumberFormat="1" applyFont="1" applyBorder="1" applyAlignment="1" applyProtection="1">
      <alignment horizontal="center" vertical="center" wrapText="1"/>
    </xf>
    <xf numFmtId="0" fontId="1" fillId="0" borderId="11" xfId="0" applyFont="1" applyBorder="1" applyAlignment="1" applyProtection="1">
      <alignment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11" xfId="0" applyNumberFormat="1" applyFont="1" applyBorder="1" applyAlignment="1" applyProtection="1">
      <alignment horizontal="center" vertical="center" wrapText="1"/>
      <protection locked="0"/>
    </xf>
    <xf numFmtId="165" fontId="1" fillId="0" borderId="11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2" xfId="0" applyFont="1" applyBorder="1" applyAlignment="1" applyProtection="1">
      <alignment horizontal="center" vertical="center" wrapText="1"/>
      <protection locked="0"/>
    </xf>
    <xf numFmtId="169" fontId="5" fillId="0" borderId="10" xfId="0" applyNumberFormat="1" applyFont="1" applyBorder="1" applyAlignment="1" applyProtection="1">
      <alignment horizontal="right" vertical="center" wrapText="1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12" xfId="0" applyFont="1" applyBorder="1" applyAlignment="1" applyProtection="1">
      <alignment horizontal="left" vertical="center" wrapText="1"/>
      <protection locked="0"/>
    </xf>
    <xf numFmtId="0" fontId="1" fillId="0" borderId="31" xfId="0" applyFont="1" applyBorder="1" applyAlignment="1" applyProtection="1">
      <alignment horizontal="left" vertical="center" wrapText="1"/>
      <protection locked="0"/>
    </xf>
    <xf numFmtId="0" fontId="1" fillId="0" borderId="36" xfId="0" applyFont="1" applyBorder="1" applyAlignment="1" applyProtection="1">
      <alignment horizontal="left" vertical="center" wrapText="1"/>
      <protection locked="0"/>
    </xf>
    <xf numFmtId="0" fontId="1" fillId="0" borderId="29" xfId="0" applyFont="1" applyBorder="1" applyAlignment="1" applyProtection="1">
      <alignment horizontal="left" vertical="center" wrapText="1"/>
      <protection locked="0"/>
    </xf>
    <xf numFmtId="0" fontId="1" fillId="0" borderId="37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0" borderId="35" xfId="0" applyFont="1" applyBorder="1" applyAlignment="1" applyProtection="1">
      <alignment horizontal="left" vertical="center" wrapText="1"/>
      <protection locked="0"/>
    </xf>
    <xf numFmtId="0" fontId="1" fillId="0" borderId="38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9" xfId="0" applyFont="1" applyBorder="1" applyAlignment="1" applyProtection="1">
      <alignment horizontal="left" vertical="center" wrapText="1"/>
      <protection locked="0"/>
    </xf>
    <xf numFmtId="0" fontId="1" fillId="0" borderId="32" xfId="0" applyFont="1" applyBorder="1" applyAlignment="1" applyProtection="1">
      <alignment horizontal="center" vertical="center" wrapText="1"/>
      <protection locked="0"/>
    </xf>
    <xf numFmtId="0" fontId="1" fillId="0" borderId="33" xfId="0" applyFont="1" applyBorder="1" applyAlignment="1" applyProtection="1">
      <alignment horizontal="center" vertical="center" wrapText="1"/>
      <protection locked="0"/>
    </xf>
    <xf numFmtId="0" fontId="1" fillId="0" borderId="34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</xf>
    <xf numFmtId="165" fontId="5" fillId="0" borderId="9" xfId="0" applyNumberFormat="1" applyFont="1" applyBorder="1" applyAlignment="1" applyProtection="1">
      <alignment horizontal="center" vertical="center" wrapText="1"/>
    </xf>
    <xf numFmtId="165" fontId="5" fillId="0" borderId="10" xfId="0" applyNumberFormat="1" applyFont="1" applyBorder="1" applyAlignment="1" applyProtection="1">
      <alignment horizontal="center" vertical="center" wrapText="1"/>
    </xf>
    <xf numFmtId="165" fontId="5" fillId="0" borderId="15" xfId="0" applyNumberFormat="1" applyFont="1" applyBorder="1" applyAlignment="1" applyProtection="1">
      <alignment horizontal="center" vertical="center" wrapText="1"/>
    </xf>
    <xf numFmtId="165" fontId="5" fillId="0" borderId="17" xfId="0" applyNumberFormat="1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30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1" fillId="0" borderId="23" xfId="0" applyFont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28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40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right"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36" xfId="0" applyFont="1" applyBorder="1" applyAlignment="1" applyProtection="1">
      <alignment horizontal="center" vertical="center" wrapText="1"/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horizontal="left" vertical="top" wrapText="1"/>
      <protection locked="0"/>
    </xf>
    <xf numFmtId="0" fontId="1" fillId="0" borderId="16" xfId="0" applyFont="1" applyBorder="1" applyAlignment="1" applyProtection="1">
      <alignment horizontal="left" vertical="top" wrapText="1"/>
      <protection locked="0"/>
    </xf>
    <xf numFmtId="0" fontId="1" fillId="0" borderId="17" xfId="0" applyFont="1" applyBorder="1" applyAlignment="1" applyProtection="1">
      <alignment horizontal="left" vertical="top" wrapText="1"/>
      <protection locked="0"/>
    </xf>
    <xf numFmtId="165" fontId="1" fillId="0" borderId="15" xfId="0" applyNumberFormat="1" applyFont="1" applyBorder="1" applyAlignment="1" applyProtection="1">
      <alignment horizontal="center" vertical="center" wrapText="1"/>
    </xf>
    <xf numFmtId="165" fontId="1" fillId="0" borderId="16" xfId="0" applyNumberFormat="1" applyFont="1" applyBorder="1" applyAlignment="1" applyProtection="1">
      <alignment horizontal="center" vertical="center" wrapText="1"/>
    </xf>
    <xf numFmtId="165" fontId="1" fillId="0" borderId="17" xfId="0" applyNumberFormat="1" applyFont="1" applyBorder="1" applyAlignment="1" applyProtection="1">
      <alignment horizontal="center" vertical="center" wrapText="1"/>
    </xf>
    <xf numFmtId="0" fontId="5" fillId="0" borderId="15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horizontal="left" vertical="top" wrapText="1"/>
      <protection locked="0"/>
    </xf>
    <xf numFmtId="0" fontId="1" fillId="0" borderId="27" xfId="0" applyFont="1" applyBorder="1" applyAlignment="1" applyProtection="1">
      <alignment horizontal="center" vertical="top" wrapText="1"/>
      <protection locked="0"/>
    </xf>
    <xf numFmtId="0" fontId="5" fillId="0" borderId="16" xfId="0" applyFont="1" applyBorder="1" applyAlignment="1" applyProtection="1">
      <alignment horizontal="left" vertical="top" wrapText="1"/>
      <protection locked="0"/>
    </xf>
    <xf numFmtId="0" fontId="5" fillId="0" borderId="28" xfId="0" applyFont="1" applyBorder="1" applyAlignment="1" applyProtection="1">
      <alignment horizontal="left" vertical="top" wrapText="1"/>
      <protection locked="0"/>
    </xf>
    <xf numFmtId="165" fontId="1" fillId="0" borderId="11" xfId="0" applyNumberFormat="1" applyFont="1" applyBorder="1" applyAlignment="1" applyProtection="1">
      <alignment horizontal="center" vertical="center" wrapText="1"/>
    </xf>
    <xf numFmtId="165" fontId="1" fillId="0" borderId="9" xfId="0" applyNumberFormat="1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1" fillId="0" borderId="29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0" xfId="0" applyFont="1" applyBorder="1" applyAlignment="1" applyProtection="1">
      <alignment horizontal="center" vertical="center" wrapText="1"/>
      <protection locked="0"/>
    </xf>
    <xf numFmtId="0" fontId="1" fillId="0" borderId="38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center" vertical="top" wrapText="1"/>
      <protection locked="0"/>
    </xf>
    <xf numFmtId="0" fontId="5" fillId="0" borderId="16" xfId="0" applyFont="1" applyBorder="1" applyAlignment="1" applyProtection="1">
      <alignment horizontal="center" vertical="top" wrapText="1"/>
      <protection locked="0"/>
    </xf>
    <xf numFmtId="0" fontId="5" fillId="0" borderId="17" xfId="0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horizontal="center" vertical="center" wrapText="1"/>
    </xf>
    <xf numFmtId="0" fontId="1" fillId="0" borderId="16" xfId="0" applyFont="1" applyBorder="1" applyAlignment="1" applyProtection="1">
      <alignment horizontal="center" vertical="center" wrapText="1"/>
    </xf>
    <xf numFmtId="0" fontId="1" fillId="0" borderId="17" xfId="0" applyFont="1" applyBorder="1" applyAlignment="1" applyProtection="1">
      <alignment horizontal="center" vertical="center" wrapText="1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49" fontId="1" fillId="0" borderId="12" xfId="0" applyNumberFormat="1" applyFont="1" applyBorder="1" applyAlignment="1" applyProtection="1">
      <alignment horizontal="center" vertical="top" wrapText="1"/>
      <protection locked="0"/>
    </xf>
    <xf numFmtId="49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horizontal="left" vertical="top"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49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49" fontId="1" fillId="0" borderId="27" xfId="0" applyNumberFormat="1" applyFont="1" applyBorder="1" applyAlignment="1" applyProtection="1">
      <alignment horizontal="center" vertical="top" wrapText="1"/>
      <protection locked="0"/>
    </xf>
    <xf numFmtId="0" fontId="1" fillId="0" borderId="28" xfId="0" applyFont="1" applyBorder="1" applyAlignment="1" applyProtection="1">
      <alignment horizontal="center" vertical="top" wrapText="1"/>
      <protection locked="0"/>
    </xf>
    <xf numFmtId="0" fontId="1" fillId="0" borderId="4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45"/>
  <sheetViews>
    <sheetView zoomScaleNormal="100" workbookViewId="0">
      <selection activeCell="G12" sqref="G12"/>
    </sheetView>
  </sheetViews>
  <sheetFormatPr defaultRowHeight="15" x14ac:dyDescent="0.25"/>
  <cols>
    <col min="1" max="1" width="2.28515625" style="1" customWidth="1"/>
    <col min="2" max="2" width="14.7109375" style="1" customWidth="1"/>
    <col min="3" max="3" width="17.5703125" style="1" customWidth="1"/>
    <col min="4" max="4" width="7.5703125" style="1" customWidth="1"/>
    <col min="5" max="5" width="8.42578125" style="1" customWidth="1"/>
    <col min="6" max="10" width="9.140625" style="1"/>
    <col min="11" max="11" width="9.140625" style="1" customWidth="1"/>
    <col min="12" max="13" width="8.85546875" style="1" customWidth="1"/>
    <col min="14" max="14" width="10.5703125" style="1" customWidth="1"/>
    <col min="15" max="16384" width="9.140625" style="1"/>
  </cols>
  <sheetData>
    <row r="1" spans="2:14" ht="15" customHeight="1" x14ac:dyDescent="0.25">
      <c r="J1" s="99" t="s">
        <v>72</v>
      </c>
      <c r="K1" s="99"/>
      <c r="L1" s="99"/>
      <c r="M1" s="81"/>
    </row>
    <row r="2" spans="2:14" ht="19.5" customHeight="1" x14ac:dyDescent="0.25">
      <c r="G2" s="123" t="s">
        <v>156</v>
      </c>
      <c r="H2" s="123"/>
      <c r="I2" s="123"/>
      <c r="J2" s="123"/>
      <c r="K2" s="123"/>
      <c r="L2" s="123"/>
      <c r="M2" s="123"/>
      <c r="N2" s="123"/>
    </row>
    <row r="3" spans="2:14" ht="21.75" customHeight="1" x14ac:dyDescent="0.25">
      <c r="G3" s="123"/>
      <c r="H3" s="123"/>
      <c r="I3" s="123"/>
      <c r="J3" s="123"/>
      <c r="K3" s="123"/>
      <c r="L3" s="123"/>
      <c r="M3" s="123"/>
      <c r="N3" s="123"/>
    </row>
    <row r="4" spans="2:14" ht="22.5" customHeight="1" x14ac:dyDescent="0.25">
      <c r="G4" s="123"/>
      <c r="H4" s="123"/>
      <c r="I4" s="123"/>
      <c r="J4" s="123"/>
      <c r="K4" s="123"/>
      <c r="L4" s="123"/>
      <c r="M4" s="123"/>
      <c r="N4" s="123"/>
    </row>
    <row r="5" spans="2:14" ht="28.5" customHeight="1" x14ac:dyDescent="0.25">
      <c r="G5" s="123"/>
      <c r="H5" s="123"/>
      <c r="I5" s="123"/>
      <c r="J5" s="123"/>
      <c r="K5" s="123"/>
      <c r="L5" s="123"/>
      <c r="M5" s="123"/>
      <c r="N5" s="123"/>
    </row>
    <row r="6" spans="2:14" hidden="1" x14ac:dyDescent="0.25"/>
    <row r="7" spans="2:14" ht="18.75" hidden="1" x14ac:dyDescent="0.3">
      <c r="B7" s="127" t="s">
        <v>73</v>
      </c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</row>
    <row r="8" spans="2:14" ht="18.75" hidden="1" x14ac:dyDescent="0.3">
      <c r="B8" s="127" t="s">
        <v>74</v>
      </c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</row>
    <row r="9" spans="2:14" ht="24.75" hidden="1" customHeight="1" x14ac:dyDescent="0.25"/>
    <row r="10" spans="2:14" ht="15" hidden="1" customHeight="1" x14ac:dyDescent="0.25">
      <c r="J10" s="99" t="s">
        <v>72</v>
      </c>
      <c r="K10" s="99"/>
      <c r="L10" s="99"/>
      <c r="M10" s="99"/>
      <c r="N10" s="99"/>
    </row>
    <row r="11" spans="2:14" ht="15" hidden="1" customHeight="1" x14ac:dyDescent="0.25">
      <c r="I11" s="3"/>
      <c r="J11" s="3"/>
      <c r="K11" s="3"/>
      <c r="L11" s="3"/>
      <c r="M11" s="3"/>
      <c r="N11" s="3"/>
    </row>
    <row r="12" spans="2:14" ht="6" customHeight="1" x14ac:dyDescent="0.25">
      <c r="H12" s="3"/>
      <c r="I12" s="3"/>
      <c r="J12" s="3"/>
      <c r="K12" s="3"/>
      <c r="L12" s="3"/>
      <c r="M12" s="3"/>
      <c r="N12" s="3"/>
    </row>
    <row r="13" spans="2:14" ht="18.75" customHeight="1" x14ac:dyDescent="0.25">
      <c r="B13" s="71" t="s">
        <v>132</v>
      </c>
      <c r="C13" s="71"/>
      <c r="D13" s="71"/>
      <c r="E13" s="71"/>
      <c r="F13" s="71"/>
      <c r="G13" s="71"/>
      <c r="H13" s="4"/>
      <c r="I13" s="4"/>
      <c r="J13" s="4"/>
      <c r="K13" s="3"/>
      <c r="L13" s="3"/>
      <c r="M13" s="3"/>
      <c r="N13" s="3"/>
    </row>
    <row r="14" spans="2:14" ht="14.25" customHeight="1" x14ac:dyDescent="0.25">
      <c r="K14" s="25"/>
      <c r="L14" s="25"/>
      <c r="M14" s="25"/>
    </row>
    <row r="15" spans="2:14" ht="15.75" customHeight="1" x14ac:dyDescent="0.25">
      <c r="B15" s="128" t="s">
        <v>48</v>
      </c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</row>
    <row r="16" spans="2:14" ht="8.25" customHeight="1" thickBot="1" x14ac:dyDescent="0.3">
      <c r="B16" s="26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</row>
    <row r="17" spans="2:14" ht="30.75" customHeight="1" x14ac:dyDescent="0.25">
      <c r="B17" s="28" t="s">
        <v>49</v>
      </c>
      <c r="C17" s="124" t="s">
        <v>50</v>
      </c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6"/>
    </row>
    <row r="18" spans="2:14" ht="33.75" customHeight="1" x14ac:dyDescent="0.25">
      <c r="B18" s="33" t="s">
        <v>51</v>
      </c>
      <c r="C18" s="112" t="s">
        <v>52</v>
      </c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4"/>
    </row>
    <row r="19" spans="2:14" ht="19.5" customHeight="1" x14ac:dyDescent="0.25">
      <c r="B19" s="100" t="s">
        <v>53</v>
      </c>
      <c r="C19" s="106" t="s">
        <v>54</v>
      </c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8"/>
    </row>
    <row r="20" spans="2:14" ht="18.75" customHeight="1" x14ac:dyDescent="0.25">
      <c r="B20" s="100"/>
      <c r="C20" s="106" t="s">
        <v>94</v>
      </c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8"/>
    </row>
    <row r="21" spans="2:14" ht="24" customHeight="1" x14ac:dyDescent="0.25">
      <c r="B21" s="101" t="s">
        <v>55</v>
      </c>
      <c r="C21" s="103" t="s">
        <v>81</v>
      </c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5"/>
    </row>
    <row r="22" spans="2:14" ht="16.5" customHeight="1" x14ac:dyDescent="0.25">
      <c r="B22" s="129"/>
      <c r="C22" s="106" t="s">
        <v>26</v>
      </c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8"/>
    </row>
    <row r="23" spans="2:14" ht="24.75" customHeight="1" x14ac:dyDescent="0.25">
      <c r="B23" s="129"/>
      <c r="C23" s="106" t="s">
        <v>56</v>
      </c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8"/>
    </row>
    <row r="24" spans="2:14" x14ac:dyDescent="0.25">
      <c r="B24" s="130"/>
      <c r="C24" s="131" t="s">
        <v>78</v>
      </c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2"/>
    </row>
    <row r="25" spans="2:14" ht="18" customHeight="1" x14ac:dyDescent="0.25">
      <c r="B25" s="100" t="s">
        <v>57</v>
      </c>
      <c r="C25" s="107" t="s">
        <v>58</v>
      </c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8"/>
    </row>
    <row r="26" spans="2:14" ht="18" customHeight="1" x14ac:dyDescent="0.25">
      <c r="B26" s="100"/>
      <c r="C26" s="107" t="s">
        <v>59</v>
      </c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8"/>
    </row>
    <row r="27" spans="2:14" ht="25.5" customHeight="1" x14ac:dyDescent="0.25">
      <c r="B27" s="100"/>
      <c r="C27" s="107" t="s">
        <v>60</v>
      </c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8"/>
    </row>
    <row r="28" spans="2:14" ht="19.5" customHeight="1" x14ac:dyDescent="0.25">
      <c r="B28" s="100"/>
      <c r="C28" s="107" t="s">
        <v>108</v>
      </c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8"/>
    </row>
    <row r="29" spans="2:14" ht="19.5" customHeight="1" x14ac:dyDescent="0.25">
      <c r="B29" s="100"/>
      <c r="C29" s="107" t="s">
        <v>98</v>
      </c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8"/>
    </row>
    <row r="30" spans="2:14" ht="19.5" customHeight="1" x14ac:dyDescent="0.25">
      <c r="B30" s="100"/>
      <c r="C30" s="121" t="s">
        <v>99</v>
      </c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2"/>
    </row>
    <row r="31" spans="2:14" ht="30.75" customHeight="1" x14ac:dyDescent="0.25">
      <c r="B31" s="33" t="s">
        <v>61</v>
      </c>
      <c r="C31" s="112" t="s">
        <v>149</v>
      </c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4"/>
    </row>
    <row r="32" spans="2:14" ht="22.5" customHeight="1" x14ac:dyDescent="0.25">
      <c r="B32" s="100" t="s">
        <v>62</v>
      </c>
      <c r="C32" s="115" t="s">
        <v>63</v>
      </c>
      <c r="D32" s="112" t="s">
        <v>64</v>
      </c>
      <c r="E32" s="113"/>
      <c r="F32" s="113"/>
      <c r="G32" s="113"/>
      <c r="H32" s="113"/>
      <c r="I32" s="113"/>
      <c r="J32" s="113"/>
      <c r="K32" s="113"/>
      <c r="L32" s="113"/>
      <c r="M32" s="113"/>
      <c r="N32" s="114"/>
    </row>
    <row r="33" spans="2:14" ht="24" customHeight="1" x14ac:dyDescent="0.25">
      <c r="B33" s="100"/>
      <c r="C33" s="115"/>
      <c r="D33" s="40" t="s">
        <v>9</v>
      </c>
      <c r="E33" s="40" t="s">
        <v>10</v>
      </c>
      <c r="F33" s="40" t="s">
        <v>11</v>
      </c>
      <c r="G33" s="40" t="s">
        <v>12</v>
      </c>
      <c r="H33" s="40" t="s">
        <v>13</v>
      </c>
      <c r="I33" s="40" t="s">
        <v>14</v>
      </c>
      <c r="J33" s="40" t="s">
        <v>15</v>
      </c>
      <c r="K33" s="40" t="s">
        <v>80</v>
      </c>
      <c r="L33" s="40" t="s">
        <v>93</v>
      </c>
      <c r="M33" s="85" t="s">
        <v>148</v>
      </c>
      <c r="N33" s="44" t="s">
        <v>17</v>
      </c>
    </row>
    <row r="34" spans="2:14" x14ac:dyDescent="0.25">
      <c r="B34" s="100"/>
      <c r="C34" s="29" t="s">
        <v>65</v>
      </c>
      <c r="D34" s="116">
        <f>SUM(D36:D40)</f>
        <v>959.6</v>
      </c>
      <c r="E34" s="117">
        <f t="shared" ref="E34:J34" si="0">SUM(E36:E40)</f>
        <v>1000</v>
      </c>
      <c r="F34" s="116">
        <f t="shared" si="0"/>
        <v>12949.3</v>
      </c>
      <c r="G34" s="116">
        <f t="shared" si="0"/>
        <v>16187.2</v>
      </c>
      <c r="H34" s="117">
        <f t="shared" si="0"/>
        <v>17038.7</v>
      </c>
      <c r="I34" s="116">
        <f t="shared" si="0"/>
        <v>19044.699999999997</v>
      </c>
      <c r="J34" s="116">
        <f t="shared" si="0"/>
        <v>24569.9</v>
      </c>
      <c r="K34" s="119">
        <f>SUM(K36:K40)</f>
        <v>40519.699999999997</v>
      </c>
      <c r="L34" s="119">
        <f>SUM(L36:L40)</f>
        <v>54828.6</v>
      </c>
      <c r="M34" s="119">
        <f>SUM(M36:M40)</f>
        <v>50809.8</v>
      </c>
      <c r="N34" s="118">
        <f>SUM(N36:N40)</f>
        <v>237907.5</v>
      </c>
    </row>
    <row r="35" spans="2:14" x14ac:dyDescent="0.25">
      <c r="B35" s="100"/>
      <c r="C35" s="30" t="s">
        <v>66</v>
      </c>
      <c r="D35" s="116"/>
      <c r="E35" s="117"/>
      <c r="F35" s="116"/>
      <c r="G35" s="116"/>
      <c r="H35" s="117"/>
      <c r="I35" s="116"/>
      <c r="J35" s="116"/>
      <c r="K35" s="120"/>
      <c r="L35" s="120"/>
      <c r="M35" s="120"/>
      <c r="N35" s="118"/>
    </row>
    <row r="36" spans="2:14" ht="53.25" customHeight="1" x14ac:dyDescent="0.25">
      <c r="B36" s="100"/>
      <c r="C36" s="31" t="s">
        <v>18</v>
      </c>
      <c r="D36" s="15">
        <f>'Прил2 ФК и спорт'!H19+'Прил2 ФК и спорт'!H43+'Прил2 ФК и спорт'!H55+'Прил2 ФК и спорт'!H67</f>
        <v>959.6</v>
      </c>
      <c r="E36" s="15">
        <f>'Прил2 ФК и спорт'!I19+'Прил2 ФК и спорт'!I43+'Прил2 ФК и спорт'!I55+'Прил2 ФК и спорт'!I67</f>
        <v>1000</v>
      </c>
      <c r="F36" s="15">
        <f>'Прил2 ФК и спорт'!J19+'Прил2 ФК и спорт'!J43+'Прил2 ФК и спорт'!J55+'Прил2 ФК и спорт'!J67</f>
        <v>11449.3</v>
      </c>
      <c r="G36" s="15">
        <f>'Прил2 ФК и спорт'!K19+'Прил2 ФК и спорт'!K43+'Прил2 ФК и спорт'!K55+'Прил2 ФК и спорт'!K67</f>
        <v>16187.2</v>
      </c>
      <c r="H36" s="15">
        <f>'Прил2 ФК и спорт'!L19+'Прил2 ФК и спорт'!L43+'Прил2 ФК и спорт'!L55+'Прил2 ФК и спорт'!L67</f>
        <v>17038.7</v>
      </c>
      <c r="I36" s="15">
        <f>'Прил2 ФК и спорт'!M19+'Прил2 ФК и спорт'!M43+'Прил2 ФК и спорт'!M55+'Прил2 ФК и спорт'!M67</f>
        <v>19044.699999999997</v>
      </c>
      <c r="J36" s="15">
        <f>'Прил2 ФК и спорт'!N19+'Прил2 ФК и спорт'!N43+'Прил2 ФК и спорт'!N55+'Прил2 ФК и спорт'!N67+'Прил2 ФК и спорт'!N85</f>
        <v>24419.9</v>
      </c>
      <c r="K36" s="15">
        <f>'Прил2 ФК и спорт'!O19+'Прил2 ФК и спорт'!O43+'Прил2 ФК и спорт'!O55+'Прил2 ФК и спорт'!O67+'Прил2 ФК и спорт'!O85</f>
        <v>40519.699999999997</v>
      </c>
      <c r="L36" s="15">
        <f>'Прил2 ФК и спорт'!P19+'Прил2 ФК и спорт'!P43+'Прил2 ФК и спорт'!P55+'Прил2 ФК и спорт'!P67+'Прил2 ФК и спорт'!P85</f>
        <v>54828.6</v>
      </c>
      <c r="M36" s="15">
        <f>'Прил2 ФК и спорт'!Q19+'Прил2 ФК и спорт'!Q43+'Прил2 ФК и спорт'!Q55+'Прил2 ФК и спорт'!Q67+'Прил2 ФК и спорт'!Q85</f>
        <v>50809.8</v>
      </c>
      <c r="N36" s="32">
        <f>SUM(D36:M36)</f>
        <v>236257.5</v>
      </c>
    </row>
    <row r="37" spans="2:14" ht="54.75" customHeight="1" x14ac:dyDescent="0.25">
      <c r="B37" s="100"/>
      <c r="C37" s="31" t="s">
        <v>19</v>
      </c>
      <c r="D37" s="15">
        <f>'Прил2 ФК и спорт'!H20+'Прил2 ФК и спорт'!H32+'Прил2 ФК и спорт'!H44+'Прил2 ФК и спорт'!H56+'Прил2 ФК и спорт'!H68</f>
        <v>0</v>
      </c>
      <c r="E37" s="15">
        <f>'Прил2 ФК и спорт'!I20+'Прил2 ФК и спорт'!I32+'Прил2 ФК и спорт'!I44+'Прил2 ФК и спорт'!I56+'Прил2 ФК и спорт'!I68</f>
        <v>0</v>
      </c>
      <c r="F37" s="15">
        <f>'Прил2 ФК и спорт'!J20+'Прил2 ФК и спорт'!J32+'Прил2 ФК и спорт'!J44+'Прил2 ФК и спорт'!J56+'Прил2 ФК и спорт'!J68</f>
        <v>0</v>
      </c>
      <c r="G37" s="15">
        <f>'Прил2 ФК и спорт'!K20+'Прил2 ФК и спорт'!K32+'Прил2 ФК и спорт'!K44+'Прил2 ФК и спорт'!K56+'Прил2 ФК и спорт'!K68</f>
        <v>0</v>
      </c>
      <c r="H37" s="15">
        <f>'Прил2 ФК и спорт'!L20+'Прил2 ФК и спорт'!L32+'Прил2 ФК и спорт'!L44+'Прил2 ФК и спорт'!L56+'Прил2 ФК и спорт'!L68</f>
        <v>0</v>
      </c>
      <c r="I37" s="15">
        <f>'Прил2 ФК и спорт'!M20+'Прил2 ФК и спорт'!M32+'Прил2 ФК и спорт'!M44+'Прил2 ФК и спорт'!M56+'Прил2 ФК и спорт'!M68</f>
        <v>0</v>
      </c>
      <c r="J37" s="15">
        <f>'Прил2 ФК и спорт'!N20+'Прил2 ФК и спорт'!N44+'Прил2 ФК и спорт'!N56+'Прил2 ФК и спорт'!N68+'Прил2 ФК и спорт'!N86</f>
        <v>0</v>
      </c>
      <c r="K37" s="15">
        <f>'Прил2 ФК и спорт'!O20+'Прил2 ФК и спорт'!O44+'Прил2 ФК и спорт'!O56+'Прил2 ФК и спорт'!O68+'Прил2 ФК и спорт'!O86</f>
        <v>0</v>
      </c>
      <c r="L37" s="15">
        <f>'Прил2 ФК и спорт'!P20+'Прил2 ФК и спорт'!P44+'Прил2 ФК и спорт'!P56+'Прил2 ФК и спорт'!P68+'Прил2 ФК и спорт'!P86</f>
        <v>0</v>
      </c>
      <c r="M37" s="15">
        <f>'Прил2 ФК и спорт'!Q20+'Прил2 ФК и спорт'!Q44+'Прил2 ФК и спорт'!Q56+'Прил2 ФК и спорт'!Q68+'Прил2 ФК и спорт'!Q86</f>
        <v>0</v>
      </c>
      <c r="N37" s="98">
        <f t="shared" ref="N37:N38" si="1">SUM(D37:M37)</f>
        <v>0</v>
      </c>
    </row>
    <row r="38" spans="2:14" ht="41.25" customHeight="1" x14ac:dyDescent="0.25">
      <c r="B38" s="100"/>
      <c r="C38" s="31" t="s">
        <v>21</v>
      </c>
      <c r="D38" s="15">
        <f>'Прил2 ФК и спорт'!H21+'Прил2 ФК и спорт'!H33+'Прил2 ФК и спорт'!H45+'Прил2 ФК и спорт'!H57+'Прил2 ФК и спорт'!H69</f>
        <v>0</v>
      </c>
      <c r="E38" s="15">
        <f>'Прил2 ФК и спорт'!I21+'Прил2 ФК и спорт'!I33+'Прил2 ФК и спорт'!I45+'Прил2 ФК и спорт'!I57+'Прил2 ФК и спорт'!I69</f>
        <v>0</v>
      </c>
      <c r="F38" s="15">
        <f>'Прил2 ФК и спорт'!J21+'Прил2 ФК и спорт'!J33+'Прил2 ФК и спорт'!J45+'Прил2 ФК и спорт'!J57+'Прил2 ФК и спорт'!J69</f>
        <v>0</v>
      </c>
      <c r="G38" s="15">
        <f>'Прил2 ФК и спорт'!K21+'Прил2 ФК и спорт'!K33+'Прил2 ФК и спорт'!K45+'Прил2 ФК и спорт'!K57+'Прил2 ФК и спорт'!K69</f>
        <v>0</v>
      </c>
      <c r="H38" s="15">
        <f>'Прил2 ФК и спорт'!L21+'Прил2 ФК и спорт'!L33+'Прил2 ФК и спорт'!L45+'Прил2 ФК и спорт'!L57+'Прил2 ФК и спорт'!L69</f>
        <v>0</v>
      </c>
      <c r="I38" s="15">
        <f>'Прил2 ФК и спорт'!M21+'Прил2 ФК и спорт'!M33+'Прил2 ФК и спорт'!M45+'Прил2 ФК и спорт'!M57+'Прил2 ФК и спорт'!M69</f>
        <v>0</v>
      </c>
      <c r="J38" s="15">
        <f>'Прил2 ФК и спорт'!N21+'Прил2 ФК и спорт'!N45+'Прил2 ФК и спорт'!N57+'Прил2 ФК и спорт'!N69+'Прил2 ФК и спорт'!N87</f>
        <v>0</v>
      </c>
      <c r="K38" s="15">
        <f>'Прил2 ФК и спорт'!O21+'Прил2 ФК и спорт'!O45+'Прил2 ФК и спорт'!O57+'Прил2 ФК и спорт'!O69+'Прил2 ФК и спорт'!O87</f>
        <v>0</v>
      </c>
      <c r="L38" s="15">
        <f>'Прил2 ФК и спорт'!P21+'Прил2 ФК и спорт'!P45+'Прил2 ФК и спорт'!P57+'Прил2 ФК и спорт'!P69+'Прил2 ФК и спорт'!P87</f>
        <v>0</v>
      </c>
      <c r="M38" s="15">
        <f>'Прил2 ФК и спорт'!Q21+'Прил2 ФК и спорт'!Q45+'Прил2 ФК и спорт'!Q57+'Прил2 ФК и спорт'!Q69+'Прил2 ФК и спорт'!Q87</f>
        <v>0</v>
      </c>
      <c r="N38" s="98">
        <f t="shared" si="1"/>
        <v>0</v>
      </c>
    </row>
    <row r="39" spans="2:14" ht="44.25" customHeight="1" x14ac:dyDescent="0.25">
      <c r="B39" s="100"/>
      <c r="C39" s="31" t="s">
        <v>22</v>
      </c>
      <c r="D39" s="15">
        <f>'Прил2 ФК и спорт'!H22+'Прил2 ФК и спорт'!H34+'Прил2 ФК и спорт'!H46+'Прил2 ФК и спорт'!H58+'Прил2 ФК и спорт'!H70</f>
        <v>0</v>
      </c>
      <c r="E39" s="15">
        <f>'Прил2 ФК и спорт'!I22+'Прил2 ФК и спорт'!I34+'Прил2 ФК и спорт'!I46+'Прил2 ФК и спорт'!I58+'Прил2 ФК и спорт'!I70</f>
        <v>0</v>
      </c>
      <c r="F39" s="15">
        <f>'Прил2 ФК и спорт'!J22+'Прил2 ФК и спорт'!J34+'Прил2 ФК и спорт'!J46+'Прил2 ФК и спорт'!J58+'Прил2 ФК и спорт'!J70</f>
        <v>0</v>
      </c>
      <c r="G39" s="15">
        <f>'Прил2 ФК и спорт'!K22+'Прил2 ФК и спорт'!K34+'Прил2 ФК и спорт'!K46+'Прил2 ФК и спорт'!K58+'Прил2 ФК и спорт'!K70</f>
        <v>0</v>
      </c>
      <c r="H39" s="15">
        <f>'Прил2 ФК и спорт'!L22+'Прил2 ФК и спорт'!L34+'Прил2 ФК и спорт'!L46+'Прил2 ФК и спорт'!L58+'Прил2 ФК и спорт'!L70</f>
        <v>0</v>
      </c>
      <c r="I39" s="15">
        <f>'Прил2 ФК и спорт'!M22+'Прил2 ФК и спорт'!M34+'Прил2 ФК и спорт'!M46+'Прил2 ФК и спорт'!M58+'Прил2 ФК и спорт'!M70</f>
        <v>0</v>
      </c>
      <c r="J39" s="15">
        <f>'Прил2 ФК и спорт'!N22+'Прил2 ФК и спорт'!N46+'Прил2 ФК и спорт'!N58+'Прил2 ФК и спорт'!N70+'Прил2 ФК и спорт'!N88</f>
        <v>150</v>
      </c>
      <c r="K39" s="15">
        <f>'Прил2 ФК и спорт'!O22+'Прил2 ФК и спорт'!O46+'Прил2 ФК и спорт'!O58+'Прил2 ФК и спорт'!O70+'Прил2 ФК и спорт'!O88</f>
        <v>0</v>
      </c>
      <c r="L39" s="15">
        <f>'Прил2 ФК и спорт'!P22+'Прил2 ФК и спорт'!P46+'Прил2 ФК и спорт'!P58+'Прил2 ФК и спорт'!P70+'Прил2 ФК и спорт'!P88</f>
        <v>0</v>
      </c>
      <c r="M39" s="15">
        <f>'Прил2 ФК и спорт'!Q22+'Прил2 ФК и спорт'!Q46+'Прил2 ФК и спорт'!Q58+'Прил2 ФК и спорт'!Q70+'Прил2 ФК и спорт'!Q88</f>
        <v>0</v>
      </c>
      <c r="N39" s="32">
        <f>SUM(D39:M39)</f>
        <v>150</v>
      </c>
    </row>
    <row r="40" spans="2:14" ht="22.5" customHeight="1" x14ac:dyDescent="0.25">
      <c r="B40" s="100"/>
      <c r="C40" s="14" t="s">
        <v>29</v>
      </c>
      <c r="D40" s="15">
        <f>'Прил2 ФК и спорт'!H23+'Прил2 ФК и спорт'!H35+'Прил2 ФК и спорт'!H47+'Прил2 ФК и спорт'!H59+'Прил2 ФК и спорт'!H71</f>
        <v>0</v>
      </c>
      <c r="E40" s="15">
        <f>'Прил2 ФК и спорт'!I23+'Прил2 ФК и спорт'!I35+'Прил2 ФК и спорт'!I47+'Прил2 ФК и спорт'!I59+'Прил2 ФК и спорт'!I71</f>
        <v>0</v>
      </c>
      <c r="F40" s="15">
        <f>'Прил2 ФК и спорт'!J23+'Прил2 ФК и спорт'!J35+'Прил2 ФК и спорт'!J47+'Прил2 ФК и спорт'!J59+'Прил2 ФК и спорт'!J71</f>
        <v>1500</v>
      </c>
      <c r="G40" s="15">
        <f>'Прил2 ФК и спорт'!K23+'Прил2 ФК и спорт'!K35+'Прил2 ФК и спорт'!K47+'Прил2 ФК и спорт'!K59+'Прил2 ФК и спорт'!K71</f>
        <v>0</v>
      </c>
      <c r="H40" s="15">
        <f>'Прил2 ФК и спорт'!L23+'Прил2 ФК и спорт'!L35+'Прил2 ФК и спорт'!L47+'Прил2 ФК и спорт'!L59+'Прил2 ФК и спорт'!L71</f>
        <v>0</v>
      </c>
      <c r="I40" s="15">
        <f>'Прил2 ФК и спорт'!M23+'Прил2 ФК и спорт'!M35+'Прил2 ФК и спорт'!M47+'Прил2 ФК и спорт'!M59+'Прил2 ФК и спорт'!M71</f>
        <v>0</v>
      </c>
      <c r="J40" s="15">
        <f>'Прил2 ФК и спорт'!N23+'Прил2 ФК и спорт'!N47+'Прил2 ФК и спорт'!N59+'Прил2 ФК и спорт'!N71+'Прил2 ФК и спорт'!N89</f>
        <v>0</v>
      </c>
      <c r="K40" s="15">
        <f>'Прил2 ФК и спорт'!O23+'Прил2 ФК и спорт'!O47+'Прил2 ФК и спорт'!O59+'Прил2 ФК и спорт'!O71+'Прил2 ФК и спорт'!O89</f>
        <v>0</v>
      </c>
      <c r="L40" s="15">
        <f>'Прил2 ФК и спорт'!P23+'Прил2 ФК и спорт'!P47+'Прил2 ФК и спорт'!P59+'Прил2 ФК и спорт'!P71+'Прил2 ФК и спорт'!P89</f>
        <v>0</v>
      </c>
      <c r="M40" s="15">
        <f>'Прил2 ФК и спорт'!Q23+'Прил2 ФК и спорт'!Q47+'Прил2 ФК и спорт'!Q59+'Прил2 ФК и спорт'!Q71+'Прил2 ФК и спорт'!Q89</f>
        <v>0</v>
      </c>
      <c r="N40" s="32">
        <f>SUM(D40:M40)</f>
        <v>1500</v>
      </c>
    </row>
    <row r="41" spans="2:14" ht="18" customHeight="1" x14ac:dyDescent="0.25">
      <c r="B41" s="100" t="s">
        <v>67</v>
      </c>
      <c r="C41" s="103" t="s">
        <v>68</v>
      </c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5"/>
    </row>
    <row r="42" spans="2:14" ht="14.25" customHeight="1" x14ac:dyDescent="0.25">
      <c r="B42" s="100"/>
      <c r="C42" s="106" t="s">
        <v>69</v>
      </c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8"/>
    </row>
    <row r="43" spans="2:14" ht="18.75" customHeight="1" x14ac:dyDescent="0.25">
      <c r="B43" s="100"/>
      <c r="C43" s="106" t="s">
        <v>70</v>
      </c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8"/>
    </row>
    <row r="44" spans="2:14" ht="18" customHeight="1" x14ac:dyDescent="0.25">
      <c r="B44" s="101"/>
      <c r="C44" s="106" t="s">
        <v>71</v>
      </c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8"/>
    </row>
    <row r="45" spans="2:14" ht="19.5" customHeight="1" thickBot="1" x14ac:dyDescent="0.3">
      <c r="B45" s="102"/>
      <c r="C45" s="109" t="s">
        <v>100</v>
      </c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1"/>
    </row>
  </sheetData>
  <sheetProtection password="C665" sheet="1" objects="1" scenarios="1"/>
  <mergeCells count="44">
    <mergeCell ref="M34:M35"/>
    <mergeCell ref="G2:N5"/>
    <mergeCell ref="C17:N17"/>
    <mergeCell ref="B7:N7"/>
    <mergeCell ref="B8:N8"/>
    <mergeCell ref="J10:N10"/>
    <mergeCell ref="B15:N15"/>
    <mergeCell ref="C18:N18"/>
    <mergeCell ref="B19:B20"/>
    <mergeCell ref="C19:N19"/>
    <mergeCell ref="C20:N20"/>
    <mergeCell ref="B21:B24"/>
    <mergeCell ref="C21:N21"/>
    <mergeCell ref="C22:N22"/>
    <mergeCell ref="C23:N23"/>
    <mergeCell ref="C24:N24"/>
    <mergeCell ref="G34:G35"/>
    <mergeCell ref="H34:H35"/>
    <mergeCell ref="I34:I35"/>
    <mergeCell ref="J34:J35"/>
    <mergeCell ref="L34:L35"/>
    <mergeCell ref="B25:B30"/>
    <mergeCell ref="C25:N25"/>
    <mergeCell ref="C26:N26"/>
    <mergeCell ref="C27:N27"/>
    <mergeCell ref="C28:N28"/>
    <mergeCell ref="C30:N30"/>
    <mergeCell ref="C29:N29"/>
    <mergeCell ref="J1:L1"/>
    <mergeCell ref="B41:B45"/>
    <mergeCell ref="C41:N41"/>
    <mergeCell ref="C42:N42"/>
    <mergeCell ref="C43:N43"/>
    <mergeCell ref="C45:N45"/>
    <mergeCell ref="C44:N44"/>
    <mergeCell ref="C31:N31"/>
    <mergeCell ref="B32:B40"/>
    <mergeCell ref="C32:C33"/>
    <mergeCell ref="D32:N32"/>
    <mergeCell ref="D34:D35"/>
    <mergeCell ref="E34:E35"/>
    <mergeCell ref="F34:F35"/>
    <mergeCell ref="N34:N35"/>
    <mergeCell ref="K34:K35"/>
  </mergeCells>
  <printOptions horizontalCentered="1"/>
  <pageMargins left="0" right="0" top="0" bottom="0" header="0" footer="0"/>
  <pageSetup paperSize="9" scale="74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34"/>
  <sheetViews>
    <sheetView zoomScaleNormal="100" workbookViewId="0">
      <selection activeCell="B5" sqref="B5:R5"/>
    </sheetView>
  </sheetViews>
  <sheetFormatPr defaultRowHeight="15" x14ac:dyDescent="0.25"/>
  <cols>
    <col min="1" max="1" width="0.85546875" style="1" customWidth="1"/>
    <col min="2" max="2" width="4.7109375" style="1" customWidth="1"/>
    <col min="3" max="3" width="21.5703125" style="1" customWidth="1"/>
    <col min="4" max="4" width="11.140625" style="1" customWidth="1"/>
    <col min="5" max="5" width="10" style="1" customWidth="1"/>
    <col min="6" max="6" width="15.42578125" style="1" customWidth="1"/>
    <col min="7" max="7" width="10" style="1" customWidth="1"/>
    <col min="8" max="8" width="13.5703125" style="1" customWidth="1"/>
    <col min="9" max="16384" width="9.140625" style="1"/>
  </cols>
  <sheetData>
    <row r="1" spans="2:18" ht="14.25" customHeight="1" x14ac:dyDescent="0.2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136" t="s">
        <v>34</v>
      </c>
      <c r="O1" s="136"/>
      <c r="P1" s="136"/>
      <c r="Q1" s="87"/>
    </row>
    <row r="2" spans="2:18" ht="18.75" customHeight="1" x14ac:dyDescent="0.25">
      <c r="B2" s="3"/>
      <c r="C2" s="3"/>
      <c r="D2" s="3"/>
      <c r="E2" s="3"/>
      <c r="F2" s="3"/>
      <c r="G2" s="3"/>
      <c r="H2" s="3"/>
      <c r="I2" s="3"/>
      <c r="J2" s="3"/>
      <c r="K2" s="123" t="s">
        <v>157</v>
      </c>
      <c r="L2" s="123"/>
      <c r="M2" s="123"/>
      <c r="N2" s="123"/>
      <c r="O2" s="123"/>
      <c r="P2" s="123"/>
      <c r="Q2" s="123"/>
      <c r="R2" s="123"/>
    </row>
    <row r="3" spans="2:18" ht="16.5" customHeight="1" x14ac:dyDescent="0.25">
      <c r="B3" s="3"/>
      <c r="C3" s="3"/>
      <c r="D3" s="3"/>
      <c r="E3" s="3"/>
      <c r="F3" s="3"/>
      <c r="G3" s="3"/>
      <c r="H3" s="3"/>
      <c r="I3" s="3"/>
      <c r="J3" s="3"/>
      <c r="K3" s="123"/>
      <c r="L3" s="123"/>
      <c r="M3" s="123"/>
      <c r="N3" s="123"/>
      <c r="O3" s="123"/>
      <c r="P3" s="123"/>
      <c r="Q3" s="123"/>
      <c r="R3" s="123"/>
    </row>
    <row r="4" spans="2:18" ht="39" customHeight="1" x14ac:dyDescent="0.25">
      <c r="B4" s="23"/>
      <c r="C4" s="23"/>
      <c r="D4" s="23"/>
      <c r="E4" s="23"/>
      <c r="F4" s="23"/>
      <c r="G4" s="23"/>
      <c r="H4" s="23"/>
      <c r="I4" s="23"/>
      <c r="J4" s="23"/>
      <c r="K4" s="123"/>
      <c r="L4" s="123"/>
      <c r="M4" s="123"/>
      <c r="N4" s="123"/>
      <c r="O4" s="123"/>
      <c r="P4" s="123"/>
      <c r="Q4" s="123"/>
      <c r="R4" s="123"/>
    </row>
    <row r="5" spans="2:18" ht="15.75" x14ac:dyDescent="0.25">
      <c r="B5" s="173" t="s">
        <v>152</v>
      </c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</row>
    <row r="6" spans="2:18" ht="24" customHeight="1" x14ac:dyDescent="0.25">
      <c r="B6" s="128" t="s">
        <v>35</v>
      </c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</row>
    <row r="7" spans="2:18" ht="15.75" customHeight="1" x14ac:dyDescent="0.25">
      <c r="B7" s="142" t="s">
        <v>153</v>
      </c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</row>
    <row r="8" spans="2:18" ht="15.75" customHeight="1" x14ac:dyDescent="0.25">
      <c r="B8" s="172" t="s">
        <v>36</v>
      </c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</row>
    <row r="9" spans="2:18" ht="15.75" thickBot="1" x14ac:dyDescent="0.3"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</row>
    <row r="10" spans="2:18" ht="25.5" customHeight="1" x14ac:dyDescent="0.25">
      <c r="B10" s="159" t="s">
        <v>28</v>
      </c>
      <c r="C10" s="162" t="s">
        <v>37</v>
      </c>
      <c r="D10" s="163" t="s">
        <v>38</v>
      </c>
      <c r="E10" s="164"/>
      <c r="F10" s="162" t="s">
        <v>39</v>
      </c>
      <c r="G10" s="162" t="s">
        <v>40</v>
      </c>
      <c r="H10" s="162" t="s">
        <v>41</v>
      </c>
      <c r="I10" s="163" t="s">
        <v>42</v>
      </c>
      <c r="J10" s="168"/>
      <c r="K10" s="168"/>
      <c r="L10" s="168"/>
      <c r="M10" s="168"/>
      <c r="N10" s="168"/>
      <c r="O10" s="168"/>
      <c r="P10" s="168"/>
      <c r="Q10" s="168"/>
      <c r="R10" s="169"/>
    </row>
    <row r="11" spans="2:18" ht="29.25" customHeight="1" x14ac:dyDescent="0.25">
      <c r="B11" s="160"/>
      <c r="C11" s="137"/>
      <c r="D11" s="139"/>
      <c r="E11" s="165"/>
      <c r="F11" s="137"/>
      <c r="G11" s="137"/>
      <c r="H11" s="137"/>
      <c r="I11" s="139"/>
      <c r="J11" s="167"/>
      <c r="K11" s="167"/>
      <c r="L11" s="167"/>
      <c r="M11" s="167"/>
      <c r="N11" s="167"/>
      <c r="O11" s="167"/>
      <c r="P11" s="167"/>
      <c r="Q11" s="167"/>
      <c r="R11" s="170"/>
    </row>
    <row r="12" spans="2:18" ht="31.5" customHeight="1" x14ac:dyDescent="0.25">
      <c r="B12" s="160"/>
      <c r="C12" s="137"/>
      <c r="D12" s="132" t="s">
        <v>43</v>
      </c>
      <c r="E12" s="132" t="s">
        <v>44</v>
      </c>
      <c r="F12" s="137"/>
      <c r="G12" s="137"/>
      <c r="H12" s="137"/>
      <c r="I12" s="132" t="s">
        <v>9</v>
      </c>
      <c r="J12" s="132" t="s">
        <v>10</v>
      </c>
      <c r="K12" s="132" t="s">
        <v>11</v>
      </c>
      <c r="L12" s="132" t="s">
        <v>12</v>
      </c>
      <c r="M12" s="132" t="s">
        <v>13</v>
      </c>
      <c r="N12" s="132" t="s">
        <v>14</v>
      </c>
      <c r="O12" s="138" t="s">
        <v>15</v>
      </c>
      <c r="P12" s="132" t="s">
        <v>80</v>
      </c>
      <c r="Q12" s="166" t="s">
        <v>93</v>
      </c>
      <c r="R12" s="134" t="s">
        <v>148</v>
      </c>
    </row>
    <row r="13" spans="2:18" ht="33.75" customHeight="1" x14ac:dyDescent="0.25">
      <c r="B13" s="161"/>
      <c r="C13" s="115"/>
      <c r="D13" s="137"/>
      <c r="E13" s="137"/>
      <c r="F13" s="115"/>
      <c r="G13" s="115"/>
      <c r="H13" s="115"/>
      <c r="I13" s="137"/>
      <c r="J13" s="137"/>
      <c r="K13" s="137"/>
      <c r="L13" s="137"/>
      <c r="M13" s="137"/>
      <c r="N13" s="137"/>
      <c r="O13" s="139"/>
      <c r="P13" s="137"/>
      <c r="Q13" s="167"/>
      <c r="R13" s="140"/>
    </row>
    <row r="14" spans="2:18" x14ac:dyDescent="0.25">
      <c r="B14" s="43">
        <v>1</v>
      </c>
      <c r="C14" s="35">
        <v>2</v>
      </c>
      <c r="D14" s="35">
        <v>3</v>
      </c>
      <c r="E14" s="35">
        <v>4</v>
      </c>
      <c r="F14" s="35">
        <v>5</v>
      </c>
      <c r="G14" s="35">
        <v>6</v>
      </c>
      <c r="H14" s="35">
        <v>7</v>
      </c>
      <c r="I14" s="35">
        <v>8</v>
      </c>
      <c r="J14" s="35">
        <v>9</v>
      </c>
      <c r="K14" s="35">
        <v>10</v>
      </c>
      <c r="L14" s="35">
        <v>11</v>
      </c>
      <c r="M14" s="35">
        <v>12</v>
      </c>
      <c r="N14" s="35">
        <v>13</v>
      </c>
      <c r="O14" s="34">
        <v>14</v>
      </c>
      <c r="P14" s="35">
        <v>15</v>
      </c>
      <c r="Q14" s="83">
        <v>15</v>
      </c>
      <c r="R14" s="88">
        <v>16</v>
      </c>
    </row>
    <row r="15" spans="2:18" ht="40.5" customHeight="1" x14ac:dyDescent="0.25">
      <c r="B15" s="143">
        <v>1</v>
      </c>
      <c r="C15" s="174" t="s">
        <v>91</v>
      </c>
      <c r="D15" s="177">
        <f>'Прил2 ФК и спорт'!G19</f>
        <v>5272.3</v>
      </c>
      <c r="E15" s="149">
        <f>'Прил2 ФК и спорт'!G20+'Прил2 ФК и спорт'!G21+'Прил2 ФК и спорт'!G22+'Прил2 ФК и спорт'!G23</f>
        <v>0</v>
      </c>
      <c r="F15" s="69" t="s">
        <v>121</v>
      </c>
      <c r="G15" s="35" t="s">
        <v>45</v>
      </c>
      <c r="H15" s="35">
        <v>29</v>
      </c>
      <c r="I15" s="35">
        <v>29</v>
      </c>
      <c r="J15" s="35">
        <v>1</v>
      </c>
      <c r="K15" s="35">
        <v>1</v>
      </c>
      <c r="L15" s="35">
        <v>6</v>
      </c>
      <c r="M15" s="35">
        <v>0</v>
      </c>
      <c r="N15" s="35">
        <f>2+9</f>
        <v>11</v>
      </c>
      <c r="O15" s="34">
        <v>5</v>
      </c>
      <c r="P15" s="35">
        <v>6</v>
      </c>
      <c r="Q15" s="83">
        <v>6</v>
      </c>
      <c r="R15" s="88">
        <v>7</v>
      </c>
    </row>
    <row r="16" spans="2:18" ht="40.5" customHeight="1" x14ac:dyDescent="0.25">
      <c r="B16" s="144"/>
      <c r="C16" s="175"/>
      <c r="D16" s="178"/>
      <c r="E16" s="150"/>
      <c r="F16" s="70" t="s">
        <v>122</v>
      </c>
      <c r="G16" s="35" t="s">
        <v>46</v>
      </c>
      <c r="H16" s="35">
        <v>800</v>
      </c>
      <c r="I16" s="35">
        <v>800</v>
      </c>
      <c r="J16" s="35">
        <v>130</v>
      </c>
      <c r="K16" s="35">
        <v>130</v>
      </c>
      <c r="L16" s="35">
        <v>1054</v>
      </c>
      <c r="M16" s="35">
        <v>0</v>
      </c>
      <c r="N16" s="35">
        <f>205+245</f>
        <v>450</v>
      </c>
      <c r="O16" s="34">
        <v>1200</v>
      </c>
      <c r="P16" s="35">
        <f>215+930</f>
        <v>1145</v>
      </c>
      <c r="Q16" s="83">
        <v>1200</v>
      </c>
      <c r="R16" s="88">
        <v>1200</v>
      </c>
    </row>
    <row r="17" spans="2:18" ht="69" customHeight="1" x14ac:dyDescent="0.25">
      <c r="B17" s="144"/>
      <c r="C17" s="175"/>
      <c r="D17" s="178"/>
      <c r="E17" s="150"/>
      <c r="F17" s="70" t="s">
        <v>150</v>
      </c>
      <c r="G17" s="11" t="s">
        <v>46</v>
      </c>
      <c r="H17" s="11" t="s">
        <v>20</v>
      </c>
      <c r="I17" s="11" t="s">
        <v>20</v>
      </c>
      <c r="J17" s="35" t="s">
        <v>20</v>
      </c>
      <c r="K17" s="35" t="s">
        <v>20</v>
      </c>
      <c r="L17" s="35">
        <v>360</v>
      </c>
      <c r="M17" s="35">
        <v>360</v>
      </c>
      <c r="N17" s="35">
        <v>360</v>
      </c>
      <c r="O17" s="34">
        <v>324</v>
      </c>
      <c r="P17" s="35">
        <v>365</v>
      </c>
      <c r="Q17" s="83">
        <v>365</v>
      </c>
      <c r="R17" s="88">
        <v>365</v>
      </c>
    </row>
    <row r="18" spans="2:18" ht="45.75" customHeight="1" x14ac:dyDescent="0.25">
      <c r="B18" s="144"/>
      <c r="C18" s="175"/>
      <c r="D18" s="178"/>
      <c r="E18" s="150"/>
      <c r="F18" s="12" t="s">
        <v>137</v>
      </c>
      <c r="G18" s="35" t="s">
        <v>45</v>
      </c>
      <c r="H18" s="35">
        <v>27</v>
      </c>
      <c r="I18" s="35">
        <v>27</v>
      </c>
      <c r="J18" s="35">
        <v>17</v>
      </c>
      <c r="K18" s="35">
        <v>9</v>
      </c>
      <c r="L18" s="35">
        <v>13</v>
      </c>
      <c r="M18" s="35">
        <v>13</v>
      </c>
      <c r="N18" s="35">
        <f>14+6</f>
        <v>20</v>
      </c>
      <c r="O18" s="34">
        <v>16</v>
      </c>
      <c r="P18" s="97">
        <v>15</v>
      </c>
      <c r="Q18" s="97">
        <v>15</v>
      </c>
      <c r="R18" s="88">
        <v>15</v>
      </c>
    </row>
    <row r="19" spans="2:18" ht="44.25" customHeight="1" x14ac:dyDescent="0.25">
      <c r="B19" s="144"/>
      <c r="C19" s="175"/>
      <c r="D19" s="178"/>
      <c r="E19" s="150"/>
      <c r="F19" s="12" t="s">
        <v>138</v>
      </c>
      <c r="G19" s="35" t="s">
        <v>47</v>
      </c>
      <c r="H19" s="35">
        <v>76</v>
      </c>
      <c r="I19" s="35">
        <v>76</v>
      </c>
      <c r="J19" s="35">
        <v>52</v>
      </c>
      <c r="K19" s="35">
        <v>15</v>
      </c>
      <c r="L19" s="35">
        <v>15</v>
      </c>
      <c r="M19" s="35">
        <v>15</v>
      </c>
      <c r="N19" s="35">
        <f>7+3</f>
        <v>10</v>
      </c>
      <c r="O19" s="34">
        <v>6</v>
      </c>
      <c r="P19" s="97">
        <v>6</v>
      </c>
      <c r="Q19" s="97">
        <v>6</v>
      </c>
      <c r="R19" s="88">
        <v>6</v>
      </c>
    </row>
    <row r="20" spans="2:18" ht="57.75" customHeight="1" x14ac:dyDescent="0.25">
      <c r="B20" s="144"/>
      <c r="C20" s="175"/>
      <c r="D20" s="178"/>
      <c r="E20" s="150"/>
      <c r="F20" s="12" t="s">
        <v>139</v>
      </c>
      <c r="G20" s="35" t="s">
        <v>46</v>
      </c>
      <c r="H20" s="35">
        <v>325</v>
      </c>
      <c r="I20" s="35">
        <v>325</v>
      </c>
      <c r="J20" s="35">
        <v>177</v>
      </c>
      <c r="K20" s="35">
        <v>72</v>
      </c>
      <c r="L20" s="35">
        <v>83</v>
      </c>
      <c r="M20" s="35">
        <v>117</v>
      </c>
      <c r="N20" s="35">
        <f>99+100</f>
        <v>199</v>
      </c>
      <c r="O20" s="34">
        <v>104</v>
      </c>
      <c r="P20" s="97">
        <v>82</v>
      </c>
      <c r="Q20" s="97">
        <v>82</v>
      </c>
      <c r="R20" s="88">
        <v>82</v>
      </c>
    </row>
    <row r="21" spans="2:18" ht="68.25" hidden="1" customHeight="1" x14ac:dyDescent="0.25">
      <c r="B21" s="145"/>
      <c r="C21" s="176"/>
      <c r="D21" s="179"/>
      <c r="E21" s="151"/>
      <c r="F21" s="12" t="s">
        <v>92</v>
      </c>
      <c r="G21" s="35" t="s">
        <v>46</v>
      </c>
      <c r="H21" s="35">
        <v>350</v>
      </c>
      <c r="I21" s="35">
        <v>350</v>
      </c>
      <c r="J21" s="35">
        <v>350</v>
      </c>
      <c r="K21" s="35">
        <v>72</v>
      </c>
      <c r="L21" s="35">
        <v>92</v>
      </c>
      <c r="M21" s="35">
        <v>117</v>
      </c>
      <c r="N21" s="35">
        <f>N20</f>
        <v>199</v>
      </c>
      <c r="O21" s="35">
        <f t="shared" ref="O21:R21" si="0">O20</f>
        <v>104</v>
      </c>
      <c r="P21" s="35">
        <f t="shared" si="0"/>
        <v>82</v>
      </c>
      <c r="Q21" s="82">
        <f t="shared" ref="Q21" si="1">Q20</f>
        <v>82</v>
      </c>
      <c r="R21" s="88">
        <f t="shared" si="0"/>
        <v>82</v>
      </c>
    </row>
    <row r="22" spans="2:18" ht="29.25" customHeight="1" x14ac:dyDescent="0.25">
      <c r="B22" s="143">
        <v>2</v>
      </c>
      <c r="C22" s="152" t="s">
        <v>123</v>
      </c>
      <c r="D22" s="158">
        <f>'Прил2 ФК и спорт'!G43</f>
        <v>202158.1</v>
      </c>
      <c r="E22" s="158">
        <f>'Прил2 ФК и спорт'!G44+'Прил2 ФК и спорт'!G45+'Прил2 ФК и спорт'!G46+'Прил2 ФК и спорт'!G47</f>
        <v>1500</v>
      </c>
      <c r="F22" s="152" t="s">
        <v>124</v>
      </c>
      <c r="G22" s="115" t="s">
        <v>46</v>
      </c>
      <c r="H22" s="115" t="s">
        <v>20</v>
      </c>
      <c r="I22" s="115" t="s">
        <v>20</v>
      </c>
      <c r="J22" s="115" t="s">
        <v>20</v>
      </c>
      <c r="K22" s="115">
        <v>210</v>
      </c>
      <c r="L22" s="115">
        <v>250</v>
      </c>
      <c r="M22" s="115">
        <v>409</v>
      </c>
      <c r="N22" s="115">
        <v>250</v>
      </c>
      <c r="O22" s="112">
        <v>250</v>
      </c>
      <c r="P22" s="115">
        <v>250</v>
      </c>
      <c r="Q22" s="113">
        <v>250</v>
      </c>
      <c r="R22" s="134">
        <v>250</v>
      </c>
    </row>
    <row r="23" spans="2:18" ht="24.75" customHeight="1" x14ac:dyDescent="0.25">
      <c r="B23" s="144"/>
      <c r="C23" s="155"/>
      <c r="D23" s="158"/>
      <c r="E23" s="158"/>
      <c r="F23" s="155"/>
      <c r="G23" s="115"/>
      <c r="H23" s="115"/>
      <c r="I23" s="115"/>
      <c r="J23" s="115"/>
      <c r="K23" s="115"/>
      <c r="L23" s="115"/>
      <c r="M23" s="115"/>
      <c r="N23" s="115"/>
      <c r="O23" s="112"/>
      <c r="P23" s="115"/>
      <c r="Q23" s="113"/>
      <c r="R23" s="141"/>
    </row>
    <row r="24" spans="2:18" ht="19.5" customHeight="1" x14ac:dyDescent="0.25">
      <c r="B24" s="144"/>
      <c r="C24" s="155"/>
      <c r="D24" s="158"/>
      <c r="E24" s="158"/>
      <c r="F24" s="155"/>
      <c r="G24" s="115"/>
      <c r="H24" s="115"/>
      <c r="I24" s="115"/>
      <c r="J24" s="115"/>
      <c r="K24" s="115"/>
      <c r="L24" s="115"/>
      <c r="M24" s="115"/>
      <c r="N24" s="115"/>
      <c r="O24" s="112"/>
      <c r="P24" s="115"/>
      <c r="Q24" s="113"/>
      <c r="R24" s="141"/>
    </row>
    <row r="25" spans="2:18" ht="25.5" customHeight="1" x14ac:dyDescent="0.25">
      <c r="B25" s="144"/>
      <c r="C25" s="155"/>
      <c r="D25" s="158"/>
      <c r="E25" s="158"/>
      <c r="F25" s="155"/>
      <c r="G25" s="115"/>
      <c r="H25" s="115"/>
      <c r="I25" s="115"/>
      <c r="J25" s="115"/>
      <c r="K25" s="115"/>
      <c r="L25" s="115"/>
      <c r="M25" s="115"/>
      <c r="N25" s="115"/>
      <c r="O25" s="112"/>
      <c r="P25" s="115"/>
      <c r="Q25" s="113"/>
      <c r="R25" s="141"/>
    </row>
    <row r="26" spans="2:18" ht="19.5" customHeight="1" x14ac:dyDescent="0.25">
      <c r="B26" s="144"/>
      <c r="C26" s="155"/>
      <c r="D26" s="158"/>
      <c r="E26" s="158"/>
      <c r="F26" s="155"/>
      <c r="G26" s="115"/>
      <c r="H26" s="115"/>
      <c r="I26" s="115"/>
      <c r="J26" s="115"/>
      <c r="K26" s="115"/>
      <c r="L26" s="115"/>
      <c r="M26" s="115"/>
      <c r="N26" s="115"/>
      <c r="O26" s="112"/>
      <c r="P26" s="115"/>
      <c r="Q26" s="113"/>
      <c r="R26" s="140"/>
    </row>
    <row r="27" spans="2:18" ht="30" customHeight="1" x14ac:dyDescent="0.25">
      <c r="B27" s="143">
        <v>3</v>
      </c>
      <c r="C27" s="146" t="s">
        <v>125</v>
      </c>
      <c r="D27" s="149">
        <f>'Прил2 ФК и спорт'!G55</f>
        <v>5213.4000000000005</v>
      </c>
      <c r="E27" s="149">
        <f>'Прил2 ФК и спорт'!G56+'Прил2 ФК и спорт'!G57+'Прил2 ФК и спорт'!G58+'Прил2 ФК и спорт'!G59</f>
        <v>0</v>
      </c>
      <c r="F27" s="152" t="s">
        <v>126</v>
      </c>
      <c r="G27" s="132" t="s">
        <v>46</v>
      </c>
      <c r="H27" s="132" t="s">
        <v>20</v>
      </c>
      <c r="I27" s="132" t="s">
        <v>20</v>
      </c>
      <c r="J27" s="132" t="s">
        <v>20</v>
      </c>
      <c r="K27" s="132">
        <v>347</v>
      </c>
      <c r="L27" s="132">
        <v>1124</v>
      </c>
      <c r="M27" s="132">
        <v>882</v>
      </c>
      <c r="N27" s="132">
        <v>893</v>
      </c>
      <c r="O27" s="138">
        <v>800</v>
      </c>
      <c r="P27" s="132" t="s">
        <v>20</v>
      </c>
      <c r="Q27" s="132" t="s">
        <v>20</v>
      </c>
      <c r="R27" s="134" t="s">
        <v>20</v>
      </c>
    </row>
    <row r="28" spans="2:18" ht="20.25" customHeight="1" x14ac:dyDescent="0.25">
      <c r="B28" s="144"/>
      <c r="C28" s="147"/>
      <c r="D28" s="150"/>
      <c r="E28" s="150"/>
      <c r="F28" s="153"/>
      <c r="G28" s="137"/>
      <c r="H28" s="137"/>
      <c r="I28" s="137"/>
      <c r="J28" s="137"/>
      <c r="K28" s="137"/>
      <c r="L28" s="137"/>
      <c r="M28" s="137"/>
      <c r="N28" s="137"/>
      <c r="O28" s="139"/>
      <c r="P28" s="137"/>
      <c r="Q28" s="137"/>
      <c r="R28" s="140"/>
    </row>
    <row r="29" spans="2:18" ht="38.25" customHeight="1" x14ac:dyDescent="0.25">
      <c r="B29" s="144"/>
      <c r="C29" s="147"/>
      <c r="D29" s="150"/>
      <c r="E29" s="150"/>
      <c r="F29" s="152" t="s">
        <v>127</v>
      </c>
      <c r="G29" s="132" t="s">
        <v>46</v>
      </c>
      <c r="H29" s="132" t="s">
        <v>20</v>
      </c>
      <c r="I29" s="132" t="s">
        <v>20</v>
      </c>
      <c r="J29" s="132" t="s">
        <v>20</v>
      </c>
      <c r="K29" s="132">
        <v>109</v>
      </c>
      <c r="L29" s="132">
        <v>403</v>
      </c>
      <c r="M29" s="132">
        <v>375</v>
      </c>
      <c r="N29" s="132">
        <v>484</v>
      </c>
      <c r="O29" s="138">
        <v>250</v>
      </c>
      <c r="P29" s="132" t="s">
        <v>20</v>
      </c>
      <c r="Q29" s="132" t="s">
        <v>20</v>
      </c>
      <c r="R29" s="134" t="s">
        <v>20</v>
      </c>
    </row>
    <row r="30" spans="2:18" ht="30.75" customHeight="1" x14ac:dyDescent="0.25">
      <c r="B30" s="145"/>
      <c r="C30" s="148"/>
      <c r="D30" s="151"/>
      <c r="E30" s="151"/>
      <c r="F30" s="153"/>
      <c r="G30" s="137"/>
      <c r="H30" s="137"/>
      <c r="I30" s="137"/>
      <c r="J30" s="137"/>
      <c r="K30" s="137"/>
      <c r="L30" s="137"/>
      <c r="M30" s="137"/>
      <c r="N30" s="137"/>
      <c r="O30" s="139"/>
      <c r="P30" s="137"/>
      <c r="Q30" s="137"/>
      <c r="R30" s="140"/>
    </row>
    <row r="31" spans="2:18" ht="65.25" customHeight="1" x14ac:dyDescent="0.25">
      <c r="B31" s="143">
        <v>4</v>
      </c>
      <c r="C31" s="152" t="s">
        <v>128</v>
      </c>
      <c r="D31" s="158">
        <f>'Прил2 ФК и спорт'!G67</f>
        <v>4778.8999999999996</v>
      </c>
      <c r="E31" s="158">
        <f>'Прил2 ФК и спорт'!F68+'Прил2 ФК и спорт'!F69+'Прил2 ФК и спорт'!F70+'Прил2 ФК и спорт'!F71</f>
        <v>0</v>
      </c>
      <c r="F31" s="46" t="s">
        <v>129</v>
      </c>
      <c r="G31" s="35" t="s">
        <v>45</v>
      </c>
      <c r="H31" s="35" t="s">
        <v>20</v>
      </c>
      <c r="I31" s="35" t="s">
        <v>20</v>
      </c>
      <c r="J31" s="35">
        <v>1</v>
      </c>
      <c r="K31" s="35">
        <v>2</v>
      </c>
      <c r="L31" s="35">
        <v>3</v>
      </c>
      <c r="M31" s="35">
        <v>1</v>
      </c>
      <c r="N31" s="35" t="s">
        <v>20</v>
      </c>
      <c r="O31" s="34" t="s">
        <v>20</v>
      </c>
      <c r="P31" s="35" t="s">
        <v>20</v>
      </c>
      <c r="Q31" s="83" t="s">
        <v>20</v>
      </c>
      <c r="R31" s="88" t="s">
        <v>20</v>
      </c>
    </row>
    <row r="32" spans="2:18" ht="89.25" x14ac:dyDescent="0.25">
      <c r="B32" s="145"/>
      <c r="C32" s="153"/>
      <c r="D32" s="158"/>
      <c r="E32" s="158"/>
      <c r="F32" s="12" t="s">
        <v>130</v>
      </c>
      <c r="G32" s="35" t="s">
        <v>46</v>
      </c>
      <c r="H32" s="35" t="s">
        <v>20</v>
      </c>
      <c r="I32" s="35" t="s">
        <v>20</v>
      </c>
      <c r="J32" s="35">
        <v>140</v>
      </c>
      <c r="K32" s="35">
        <v>280</v>
      </c>
      <c r="L32" s="35">
        <v>460</v>
      </c>
      <c r="M32" s="35">
        <v>170</v>
      </c>
      <c r="N32" s="35" t="s">
        <v>20</v>
      </c>
      <c r="O32" s="34" t="s">
        <v>20</v>
      </c>
      <c r="P32" s="35" t="s">
        <v>20</v>
      </c>
      <c r="Q32" s="83" t="s">
        <v>20</v>
      </c>
      <c r="R32" s="88" t="s">
        <v>20</v>
      </c>
    </row>
    <row r="33" spans="2:18" x14ac:dyDescent="0.25">
      <c r="B33" s="144">
        <v>5</v>
      </c>
      <c r="C33" s="155" t="s">
        <v>140</v>
      </c>
      <c r="D33" s="151">
        <f>'Прил2 ФК и спорт'!G85</f>
        <v>18834.8</v>
      </c>
      <c r="E33" s="151">
        <f>'Прил2 ФК и спорт'!G86+'Прил2 ФК и спорт'!G87+'Прил2 ФК и спорт'!G88+'Прил2 ФК и спорт'!G89</f>
        <v>150</v>
      </c>
      <c r="F33" s="152" t="s">
        <v>131</v>
      </c>
      <c r="G33" s="132" t="s">
        <v>101</v>
      </c>
      <c r="H33" s="132" t="s">
        <v>20</v>
      </c>
      <c r="I33" s="132" t="s">
        <v>20</v>
      </c>
      <c r="J33" s="132" t="s">
        <v>20</v>
      </c>
      <c r="K33" s="132" t="s">
        <v>20</v>
      </c>
      <c r="L33" s="132" t="s">
        <v>20</v>
      </c>
      <c r="M33" s="132" t="s">
        <v>20</v>
      </c>
      <c r="N33" s="132" t="s">
        <v>20</v>
      </c>
      <c r="O33" s="132">
        <v>12</v>
      </c>
      <c r="P33" s="132" t="s">
        <v>20</v>
      </c>
      <c r="Q33" s="138" t="s">
        <v>20</v>
      </c>
      <c r="R33" s="134" t="s">
        <v>20</v>
      </c>
    </row>
    <row r="34" spans="2:18" ht="84" customHeight="1" thickBot="1" x14ac:dyDescent="0.3">
      <c r="B34" s="154"/>
      <c r="C34" s="156"/>
      <c r="D34" s="157"/>
      <c r="E34" s="157"/>
      <c r="F34" s="156"/>
      <c r="G34" s="133"/>
      <c r="H34" s="133"/>
      <c r="I34" s="133"/>
      <c r="J34" s="133"/>
      <c r="K34" s="133"/>
      <c r="L34" s="133"/>
      <c r="M34" s="133"/>
      <c r="N34" s="133"/>
      <c r="O34" s="133"/>
      <c r="P34" s="133"/>
      <c r="Q34" s="171"/>
      <c r="R34" s="135"/>
    </row>
  </sheetData>
  <sheetProtection password="C665" sheet="1" objects="1" scenarios="1"/>
  <mergeCells count="97">
    <mergeCell ref="Q22:Q26"/>
    <mergeCell ref="Q27:Q28"/>
    <mergeCell ref="Q29:Q30"/>
    <mergeCell ref="Q33:Q34"/>
    <mergeCell ref="K2:R4"/>
    <mergeCell ref="B6:R6"/>
    <mergeCell ref="B8:R8"/>
    <mergeCell ref="B5:R5"/>
    <mergeCell ref="C15:C21"/>
    <mergeCell ref="B15:B21"/>
    <mergeCell ref="P27:P28"/>
    <mergeCell ref="P29:P30"/>
    <mergeCell ref="D15:D21"/>
    <mergeCell ref="E15:E21"/>
    <mergeCell ref="D12:D13"/>
    <mergeCell ref="E12:E13"/>
    <mergeCell ref="D10:E11"/>
    <mergeCell ref="F10:F13"/>
    <mergeCell ref="G10:G13"/>
    <mergeCell ref="Q12:Q13"/>
    <mergeCell ref="O12:O13"/>
    <mergeCell ref="I12:I13"/>
    <mergeCell ref="J12:J13"/>
    <mergeCell ref="K12:K13"/>
    <mergeCell ref="L12:L13"/>
    <mergeCell ref="M12:M13"/>
    <mergeCell ref="N12:N13"/>
    <mergeCell ref="P12:P13"/>
    <mergeCell ref="H10:H13"/>
    <mergeCell ref="I10:R11"/>
    <mergeCell ref="R12:R13"/>
    <mergeCell ref="B22:B26"/>
    <mergeCell ref="C22:C26"/>
    <mergeCell ref="D22:D26"/>
    <mergeCell ref="E22:E26"/>
    <mergeCell ref="F22:F26"/>
    <mergeCell ref="G22:G26"/>
    <mergeCell ref="H22:H26"/>
    <mergeCell ref="I22:I26"/>
    <mergeCell ref="J22:J26"/>
    <mergeCell ref="O22:O26"/>
    <mergeCell ref="N22:N26"/>
    <mergeCell ref="B10:B13"/>
    <mergeCell ref="C10:C13"/>
    <mergeCell ref="L22:L26"/>
    <mergeCell ref="K27:K28"/>
    <mergeCell ref="M22:M26"/>
    <mergeCell ref="K22:K26"/>
    <mergeCell ref="E27:E30"/>
    <mergeCell ref="L29:L30"/>
    <mergeCell ref="F29:F30"/>
    <mergeCell ref="G29:G30"/>
    <mergeCell ref="H29:H30"/>
    <mergeCell ref="I29:I30"/>
    <mergeCell ref="J29:J30"/>
    <mergeCell ref="K29:K30"/>
    <mergeCell ref="G27:G28"/>
    <mergeCell ref="H27:H28"/>
    <mergeCell ref="I27:I28"/>
    <mergeCell ref="J27:J28"/>
    <mergeCell ref="L27:L28"/>
    <mergeCell ref="B33:B34"/>
    <mergeCell ref="C33:C34"/>
    <mergeCell ref="D33:D34"/>
    <mergeCell ref="E33:E34"/>
    <mergeCell ref="B31:B32"/>
    <mergeCell ref="C31:C32"/>
    <mergeCell ref="D31:D32"/>
    <mergeCell ref="E31:E32"/>
    <mergeCell ref="F33:F34"/>
    <mergeCell ref="G33:G34"/>
    <mergeCell ref="L33:L34"/>
    <mergeCell ref="K33:K34"/>
    <mergeCell ref="J33:J34"/>
    <mergeCell ref="N1:P1"/>
    <mergeCell ref="N29:N30"/>
    <mergeCell ref="O29:O30"/>
    <mergeCell ref="R29:R30"/>
    <mergeCell ref="M27:M28"/>
    <mergeCell ref="M29:M30"/>
    <mergeCell ref="N27:N28"/>
    <mergeCell ref="O27:O28"/>
    <mergeCell ref="R27:R28"/>
    <mergeCell ref="R22:R26"/>
    <mergeCell ref="P22:P26"/>
    <mergeCell ref="B7:R7"/>
    <mergeCell ref="B27:B30"/>
    <mergeCell ref="C27:C30"/>
    <mergeCell ref="D27:D30"/>
    <mergeCell ref="F27:F28"/>
    <mergeCell ref="I33:I34"/>
    <mergeCell ref="H33:H34"/>
    <mergeCell ref="R33:R34"/>
    <mergeCell ref="P33:P34"/>
    <mergeCell ref="O33:O34"/>
    <mergeCell ref="N33:N34"/>
    <mergeCell ref="M33:M34"/>
  </mergeCells>
  <printOptions horizontalCentered="1"/>
  <pageMargins left="0" right="0" top="0" bottom="0" header="0" footer="0"/>
  <pageSetup paperSize="9" scale="80" fitToHeight="3" orientation="landscape" r:id="rId1"/>
  <rowBreaks count="1" manualBreakCount="1">
    <brk id="20" max="1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08"/>
  <sheetViews>
    <sheetView tabSelected="1" topLeftCell="A5" zoomScale="89" zoomScaleNormal="89" zoomScaleSheetLayoutView="78" workbookViewId="0">
      <selection activeCell="C90" sqref="C90:C95"/>
    </sheetView>
  </sheetViews>
  <sheetFormatPr defaultRowHeight="15" x14ac:dyDescent="0.25"/>
  <cols>
    <col min="1" max="1" width="1.7109375" style="1" customWidth="1"/>
    <col min="2" max="2" width="4.28515625" style="1" customWidth="1"/>
    <col min="3" max="3" width="17" style="1" customWidth="1"/>
    <col min="4" max="4" width="17.28515625" style="1" customWidth="1"/>
    <col min="5" max="5" width="11.42578125" style="1" customWidth="1"/>
    <col min="6" max="6" width="12" style="1" customWidth="1"/>
    <col min="7" max="9" width="9.140625" style="1"/>
    <col min="10" max="10" width="9.85546875" style="1" customWidth="1"/>
    <col min="11" max="11" width="9.5703125" style="1" customWidth="1"/>
    <col min="12" max="12" width="9.5703125" style="2" customWidth="1"/>
    <col min="13" max="13" width="10" style="2" customWidth="1"/>
    <col min="14" max="14" width="9.5703125" style="1" customWidth="1"/>
    <col min="15" max="15" width="10.7109375" style="1" customWidth="1"/>
    <col min="16" max="16" width="9.5703125" style="1" customWidth="1"/>
    <col min="17" max="17" width="10.140625" style="1" customWidth="1"/>
    <col min="18" max="18" width="12" style="1" customWidth="1"/>
    <col min="19" max="19" width="26" style="1" customWidth="1"/>
    <col min="20" max="16384" width="9.140625" style="1"/>
  </cols>
  <sheetData>
    <row r="1" spans="2:20" ht="14.25" customHeight="1" x14ac:dyDescent="0.2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136"/>
      <c r="O1" s="136"/>
      <c r="P1" s="136"/>
      <c r="Q1" s="77"/>
      <c r="S1" s="1" t="s">
        <v>109</v>
      </c>
    </row>
    <row r="2" spans="2:20" ht="18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96" t="s">
        <v>157</v>
      </c>
      <c r="N2" s="196"/>
      <c r="O2" s="196"/>
      <c r="P2" s="196"/>
      <c r="Q2" s="196"/>
      <c r="R2" s="196"/>
      <c r="S2" s="196"/>
    </row>
    <row r="3" spans="2:20" ht="13.5" customHeight="1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96"/>
      <c r="N3" s="196"/>
      <c r="O3" s="196"/>
      <c r="P3" s="196"/>
      <c r="Q3" s="196"/>
      <c r="R3" s="196"/>
      <c r="S3" s="196"/>
    </row>
    <row r="4" spans="2:20" ht="30" customHeight="1" x14ac:dyDescent="0.25">
      <c r="B4" s="23"/>
      <c r="C4" s="23"/>
      <c r="D4" s="23"/>
      <c r="E4" s="23"/>
      <c r="F4" s="23"/>
      <c r="G4" s="23"/>
      <c r="H4" s="23"/>
      <c r="I4" s="23"/>
      <c r="J4" s="23"/>
      <c r="L4" s="3"/>
      <c r="M4" s="196"/>
      <c r="N4" s="196"/>
      <c r="O4" s="196"/>
      <c r="P4" s="196"/>
      <c r="Q4" s="196"/>
      <c r="R4" s="196"/>
      <c r="S4" s="196"/>
    </row>
    <row r="5" spans="2:20" ht="25.5" customHeight="1" x14ac:dyDescent="0.25">
      <c r="B5" s="197" t="s">
        <v>154</v>
      </c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</row>
    <row r="6" spans="2:20" ht="21" customHeight="1" x14ac:dyDescent="0.25">
      <c r="B6" s="194" t="s">
        <v>0</v>
      </c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5"/>
    </row>
    <row r="7" spans="2:20" ht="19.5" customHeight="1" x14ac:dyDescent="0.25">
      <c r="B7" s="195" t="s">
        <v>155</v>
      </c>
      <c r="C7" s="195"/>
      <c r="D7" s="195"/>
      <c r="E7" s="195"/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6"/>
    </row>
    <row r="8" spans="2:20" ht="15" customHeight="1" x14ac:dyDescent="0.25">
      <c r="B8" s="166" t="s">
        <v>1</v>
      </c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66"/>
      <c r="T8" s="47"/>
    </row>
    <row r="9" spans="2:20" ht="8.25" customHeight="1" thickBot="1" x14ac:dyDescent="0.3">
      <c r="D9" s="7"/>
      <c r="F9" s="7"/>
      <c r="G9" s="7"/>
      <c r="H9" s="8"/>
      <c r="I9" s="7"/>
      <c r="J9" s="7"/>
      <c r="K9" s="7"/>
      <c r="L9" s="9"/>
      <c r="M9" s="10"/>
      <c r="N9" s="8"/>
      <c r="O9" s="8"/>
      <c r="P9" s="8"/>
      <c r="Q9" s="8"/>
      <c r="R9" s="8"/>
      <c r="S9" s="8"/>
    </row>
    <row r="10" spans="2:20" ht="15" customHeight="1" x14ac:dyDescent="0.25">
      <c r="B10" s="159" t="s">
        <v>28</v>
      </c>
      <c r="C10" s="162" t="s">
        <v>2</v>
      </c>
      <c r="D10" s="162" t="s">
        <v>3</v>
      </c>
      <c r="E10" s="162" t="s">
        <v>4</v>
      </c>
      <c r="F10" s="162" t="s">
        <v>5</v>
      </c>
      <c r="G10" s="162" t="s">
        <v>6</v>
      </c>
      <c r="H10" s="163" t="s">
        <v>7</v>
      </c>
      <c r="I10" s="168"/>
      <c r="J10" s="168"/>
      <c r="K10" s="168"/>
      <c r="L10" s="168"/>
      <c r="M10" s="168"/>
      <c r="N10" s="168"/>
      <c r="O10" s="168"/>
      <c r="P10" s="168"/>
      <c r="Q10" s="164"/>
      <c r="R10" s="162" t="s">
        <v>105</v>
      </c>
      <c r="S10" s="199" t="s">
        <v>8</v>
      </c>
    </row>
    <row r="11" spans="2:20" x14ac:dyDescent="0.25">
      <c r="B11" s="160"/>
      <c r="C11" s="137"/>
      <c r="D11" s="137"/>
      <c r="E11" s="137"/>
      <c r="F11" s="137"/>
      <c r="G11" s="137"/>
      <c r="H11" s="180"/>
      <c r="I11" s="172"/>
      <c r="J11" s="172"/>
      <c r="K11" s="172"/>
      <c r="L11" s="172"/>
      <c r="M11" s="172"/>
      <c r="N11" s="172"/>
      <c r="O11" s="172"/>
      <c r="P11" s="172"/>
      <c r="Q11" s="181"/>
      <c r="R11" s="137"/>
      <c r="S11" s="140"/>
    </row>
    <row r="12" spans="2:20" x14ac:dyDescent="0.25">
      <c r="B12" s="160"/>
      <c r="C12" s="137"/>
      <c r="D12" s="137"/>
      <c r="E12" s="137"/>
      <c r="F12" s="137"/>
      <c r="G12" s="137"/>
      <c r="H12" s="180"/>
      <c r="I12" s="172"/>
      <c r="J12" s="172"/>
      <c r="K12" s="172"/>
      <c r="L12" s="172"/>
      <c r="M12" s="172"/>
      <c r="N12" s="172"/>
      <c r="O12" s="172"/>
      <c r="P12" s="172"/>
      <c r="Q12" s="181"/>
      <c r="R12" s="137"/>
      <c r="S12" s="140"/>
    </row>
    <row r="13" spans="2:20" x14ac:dyDescent="0.25">
      <c r="B13" s="160"/>
      <c r="C13" s="137"/>
      <c r="D13" s="137"/>
      <c r="E13" s="137"/>
      <c r="F13" s="137"/>
      <c r="G13" s="137"/>
      <c r="H13" s="180"/>
      <c r="I13" s="172"/>
      <c r="J13" s="172"/>
      <c r="K13" s="172"/>
      <c r="L13" s="172"/>
      <c r="M13" s="172"/>
      <c r="N13" s="172"/>
      <c r="O13" s="172"/>
      <c r="P13" s="172"/>
      <c r="Q13" s="181"/>
      <c r="R13" s="137"/>
      <c r="S13" s="140"/>
    </row>
    <row r="14" spans="2:20" ht="12" customHeight="1" x14ac:dyDescent="0.25">
      <c r="B14" s="160"/>
      <c r="C14" s="137"/>
      <c r="D14" s="137"/>
      <c r="E14" s="137"/>
      <c r="F14" s="137"/>
      <c r="G14" s="137"/>
      <c r="H14" s="180"/>
      <c r="I14" s="172"/>
      <c r="J14" s="172"/>
      <c r="K14" s="172"/>
      <c r="L14" s="172"/>
      <c r="M14" s="172"/>
      <c r="N14" s="172"/>
      <c r="O14" s="172"/>
      <c r="P14" s="172"/>
      <c r="Q14" s="181"/>
      <c r="R14" s="137"/>
      <c r="S14" s="140"/>
    </row>
    <row r="15" spans="2:20" x14ac:dyDescent="0.25">
      <c r="B15" s="160"/>
      <c r="C15" s="137"/>
      <c r="D15" s="137"/>
      <c r="E15" s="137"/>
      <c r="F15" s="137"/>
      <c r="G15" s="137"/>
      <c r="H15" s="139"/>
      <c r="I15" s="167"/>
      <c r="J15" s="167"/>
      <c r="K15" s="167"/>
      <c r="L15" s="167"/>
      <c r="M15" s="167"/>
      <c r="N15" s="167"/>
      <c r="O15" s="167"/>
      <c r="P15" s="167"/>
      <c r="Q15" s="165"/>
      <c r="R15" s="137"/>
      <c r="S15" s="140"/>
    </row>
    <row r="16" spans="2:20" ht="34.5" customHeight="1" x14ac:dyDescent="0.25">
      <c r="B16" s="161"/>
      <c r="C16" s="115"/>
      <c r="D16" s="115"/>
      <c r="E16" s="115"/>
      <c r="F16" s="115"/>
      <c r="G16" s="115"/>
      <c r="H16" s="35" t="s">
        <v>9</v>
      </c>
      <c r="I16" s="35" t="s">
        <v>10</v>
      </c>
      <c r="J16" s="35" t="s">
        <v>11</v>
      </c>
      <c r="K16" s="35" t="s">
        <v>12</v>
      </c>
      <c r="L16" s="11" t="s">
        <v>13</v>
      </c>
      <c r="M16" s="11" t="s">
        <v>14</v>
      </c>
      <c r="N16" s="35" t="s">
        <v>15</v>
      </c>
      <c r="O16" s="35" t="s">
        <v>80</v>
      </c>
      <c r="P16" s="35" t="s">
        <v>93</v>
      </c>
      <c r="Q16" s="72" t="s">
        <v>148</v>
      </c>
      <c r="R16" s="115"/>
      <c r="S16" s="200"/>
    </row>
    <row r="17" spans="2:19" ht="19.5" customHeight="1" x14ac:dyDescent="0.25">
      <c r="B17" s="43">
        <v>1</v>
      </c>
      <c r="C17" s="35">
        <v>2</v>
      </c>
      <c r="D17" s="35">
        <v>3</v>
      </c>
      <c r="E17" s="35">
        <v>4</v>
      </c>
      <c r="F17" s="35">
        <v>5</v>
      </c>
      <c r="G17" s="35">
        <v>6</v>
      </c>
      <c r="H17" s="35">
        <v>7</v>
      </c>
      <c r="I17" s="35">
        <v>8</v>
      </c>
      <c r="J17" s="35">
        <v>9</v>
      </c>
      <c r="K17" s="35">
        <v>10</v>
      </c>
      <c r="L17" s="11">
        <v>11</v>
      </c>
      <c r="M17" s="11">
        <v>12</v>
      </c>
      <c r="N17" s="35">
        <v>13</v>
      </c>
      <c r="O17" s="35">
        <v>14</v>
      </c>
      <c r="P17" s="35">
        <v>15</v>
      </c>
      <c r="Q17" s="72">
        <v>16</v>
      </c>
      <c r="R17" s="35">
        <v>17</v>
      </c>
      <c r="S17" s="44">
        <v>18</v>
      </c>
    </row>
    <row r="18" spans="2:19" ht="40.5" customHeight="1" x14ac:dyDescent="0.25">
      <c r="B18" s="143" t="s">
        <v>16</v>
      </c>
      <c r="C18" s="152" t="s">
        <v>91</v>
      </c>
      <c r="D18" s="12" t="s">
        <v>17</v>
      </c>
      <c r="E18" s="86" t="s">
        <v>147</v>
      </c>
      <c r="F18" s="48">
        <f>SUM(F19:F23)</f>
        <v>294</v>
      </c>
      <c r="G18" s="36">
        <f>SUM(G19:G23)</f>
        <v>5272.3</v>
      </c>
      <c r="H18" s="36">
        <f>SUM(H19:H23)</f>
        <v>959.6</v>
      </c>
      <c r="I18" s="36">
        <f t="shared" ref="I18:N18" si="0">SUM(I19:I23)</f>
        <v>500</v>
      </c>
      <c r="J18" s="36">
        <f t="shared" si="0"/>
        <v>262.39999999999998</v>
      </c>
      <c r="K18" s="36">
        <f t="shared" si="0"/>
        <v>442.2</v>
      </c>
      <c r="L18" s="13">
        <f t="shared" si="0"/>
        <v>442.2</v>
      </c>
      <c r="M18" s="13">
        <f t="shared" si="0"/>
        <v>511.1</v>
      </c>
      <c r="N18" s="36">
        <f t="shared" si="0"/>
        <v>474.8</v>
      </c>
      <c r="O18" s="36">
        <f>SUM(O19:O23)</f>
        <v>688.7</v>
      </c>
      <c r="P18" s="36">
        <f>SUM(P19:P23)</f>
        <v>514.5</v>
      </c>
      <c r="Q18" s="73">
        <f>SUM(Q19:Q23)</f>
        <v>476.8</v>
      </c>
      <c r="R18" s="184" t="s">
        <v>79</v>
      </c>
      <c r="S18" s="186" t="s">
        <v>110</v>
      </c>
    </row>
    <row r="19" spans="2:19" ht="79.5" customHeight="1" x14ac:dyDescent="0.25">
      <c r="B19" s="144"/>
      <c r="C19" s="155"/>
      <c r="D19" s="14" t="s">
        <v>18</v>
      </c>
      <c r="E19" s="86" t="s">
        <v>147</v>
      </c>
      <c r="F19" s="48">
        <v>294</v>
      </c>
      <c r="G19" s="36">
        <f>SUM(H19:Q19)</f>
        <v>5272.3</v>
      </c>
      <c r="H19" s="15">
        <f>H25+H37</f>
        <v>959.6</v>
      </c>
      <c r="I19" s="15">
        <f t="shared" ref="I19:P19" si="1">I25+I37</f>
        <v>500</v>
      </c>
      <c r="J19" s="15">
        <f t="shared" si="1"/>
        <v>262.39999999999998</v>
      </c>
      <c r="K19" s="15">
        <f t="shared" si="1"/>
        <v>442.2</v>
      </c>
      <c r="L19" s="15">
        <f t="shared" si="1"/>
        <v>442.2</v>
      </c>
      <c r="M19" s="15">
        <f>M25+M37</f>
        <v>511.1</v>
      </c>
      <c r="N19" s="15">
        <f t="shared" si="1"/>
        <v>474.8</v>
      </c>
      <c r="O19" s="15">
        <f t="shared" ref="O19" si="2">O25+O37</f>
        <v>688.7</v>
      </c>
      <c r="P19" s="15">
        <f t="shared" si="1"/>
        <v>514.5</v>
      </c>
      <c r="Q19" s="15">
        <f t="shared" ref="Q19" si="3">Q25+Q37</f>
        <v>476.8</v>
      </c>
      <c r="R19" s="185"/>
      <c r="S19" s="187"/>
    </row>
    <row r="20" spans="2:19" ht="96.75" customHeight="1" x14ac:dyDescent="0.25">
      <c r="B20" s="144"/>
      <c r="C20" s="155"/>
      <c r="D20" s="14" t="s">
        <v>19</v>
      </c>
      <c r="E20" s="49"/>
      <c r="F20" s="50">
        <f t="shared" ref="F20" si="4">F26</f>
        <v>0</v>
      </c>
      <c r="G20" s="73">
        <f t="shared" ref="G20:G22" si="5">SUM(H20:Q20)</f>
        <v>0</v>
      </c>
      <c r="H20" s="15">
        <f t="shared" ref="H20:N20" si="6">H26</f>
        <v>0</v>
      </c>
      <c r="I20" s="15">
        <f t="shared" si="6"/>
        <v>0</v>
      </c>
      <c r="J20" s="15">
        <f t="shared" si="6"/>
        <v>0</v>
      </c>
      <c r="K20" s="15">
        <f t="shared" si="6"/>
        <v>0</v>
      </c>
      <c r="L20" s="51">
        <f t="shared" si="6"/>
        <v>0</v>
      </c>
      <c r="M20" s="51">
        <f t="shared" si="6"/>
        <v>0</v>
      </c>
      <c r="N20" s="15">
        <f t="shared" si="6"/>
        <v>0</v>
      </c>
      <c r="O20" s="15">
        <f t="shared" ref="O20:P20" si="7">O26</f>
        <v>0</v>
      </c>
      <c r="P20" s="15">
        <f t="shared" si="7"/>
        <v>0</v>
      </c>
      <c r="Q20" s="15">
        <f t="shared" ref="Q20" si="8">Q26</f>
        <v>0</v>
      </c>
      <c r="R20" s="185"/>
      <c r="S20" s="187"/>
    </row>
    <row r="21" spans="2:19" ht="72" customHeight="1" x14ac:dyDescent="0.25">
      <c r="B21" s="144"/>
      <c r="C21" s="155"/>
      <c r="D21" s="14" t="s">
        <v>21</v>
      </c>
      <c r="E21" s="49"/>
      <c r="F21" s="50">
        <f t="shared" ref="F21" si="9">F27</f>
        <v>0</v>
      </c>
      <c r="G21" s="73">
        <f t="shared" si="5"/>
        <v>0</v>
      </c>
      <c r="H21" s="15">
        <f t="shared" ref="H21:N21" si="10">H27</f>
        <v>0</v>
      </c>
      <c r="I21" s="15">
        <f t="shared" si="10"/>
        <v>0</v>
      </c>
      <c r="J21" s="15">
        <f t="shared" si="10"/>
        <v>0</v>
      </c>
      <c r="K21" s="15">
        <f t="shared" si="10"/>
        <v>0</v>
      </c>
      <c r="L21" s="51">
        <f t="shared" si="10"/>
        <v>0</v>
      </c>
      <c r="M21" s="51">
        <f t="shared" si="10"/>
        <v>0</v>
      </c>
      <c r="N21" s="15">
        <f t="shared" si="10"/>
        <v>0</v>
      </c>
      <c r="O21" s="15">
        <f t="shared" ref="O21:P21" si="11">O27</f>
        <v>0</v>
      </c>
      <c r="P21" s="15">
        <f t="shared" si="11"/>
        <v>0</v>
      </c>
      <c r="Q21" s="15">
        <f t="shared" ref="Q21" si="12">Q27</f>
        <v>0</v>
      </c>
      <c r="R21" s="185"/>
      <c r="S21" s="187"/>
    </row>
    <row r="22" spans="2:19" ht="60.75" customHeight="1" x14ac:dyDescent="0.25">
      <c r="B22" s="144"/>
      <c r="C22" s="155"/>
      <c r="D22" s="14" t="s">
        <v>22</v>
      </c>
      <c r="E22" s="49"/>
      <c r="F22" s="50">
        <f t="shared" ref="F22" si="13">F28</f>
        <v>0</v>
      </c>
      <c r="G22" s="73">
        <f t="shared" si="5"/>
        <v>0</v>
      </c>
      <c r="H22" s="15">
        <f t="shared" ref="H22:N22" si="14">H28</f>
        <v>0</v>
      </c>
      <c r="I22" s="15">
        <f t="shared" si="14"/>
        <v>0</v>
      </c>
      <c r="J22" s="15">
        <f t="shared" si="14"/>
        <v>0</v>
      </c>
      <c r="K22" s="15">
        <f t="shared" si="14"/>
        <v>0</v>
      </c>
      <c r="L22" s="51">
        <f t="shared" si="14"/>
        <v>0</v>
      </c>
      <c r="M22" s="51">
        <f t="shared" si="14"/>
        <v>0</v>
      </c>
      <c r="N22" s="15">
        <f t="shared" si="14"/>
        <v>0</v>
      </c>
      <c r="O22" s="15">
        <f t="shared" ref="O22:P22" si="15">O28</f>
        <v>0</v>
      </c>
      <c r="P22" s="15">
        <f t="shared" si="15"/>
        <v>0</v>
      </c>
      <c r="Q22" s="15">
        <f t="shared" ref="Q22" si="16">Q28</f>
        <v>0</v>
      </c>
      <c r="R22" s="185"/>
      <c r="S22" s="187"/>
    </row>
    <row r="23" spans="2:19" ht="48" customHeight="1" x14ac:dyDescent="0.25">
      <c r="B23" s="145"/>
      <c r="C23" s="153"/>
      <c r="D23" s="14" t="s">
        <v>29</v>
      </c>
      <c r="E23" s="49"/>
      <c r="F23" s="50">
        <f>F29</f>
        <v>0</v>
      </c>
      <c r="G23" s="73">
        <f>SUM(H23:Q23)</f>
        <v>0</v>
      </c>
      <c r="H23" s="15">
        <f t="shared" ref="H23:N23" si="17">H29</f>
        <v>0</v>
      </c>
      <c r="I23" s="15">
        <f t="shared" si="17"/>
        <v>0</v>
      </c>
      <c r="J23" s="15">
        <f t="shared" si="17"/>
        <v>0</v>
      </c>
      <c r="K23" s="15">
        <f t="shared" si="17"/>
        <v>0</v>
      </c>
      <c r="L23" s="51">
        <f t="shared" si="17"/>
        <v>0</v>
      </c>
      <c r="M23" s="51">
        <f t="shared" si="17"/>
        <v>0</v>
      </c>
      <c r="N23" s="15">
        <f t="shared" si="17"/>
        <v>0</v>
      </c>
      <c r="O23" s="15">
        <f t="shared" ref="O23:P23" si="18">O29</f>
        <v>0</v>
      </c>
      <c r="P23" s="15">
        <f t="shared" si="18"/>
        <v>0</v>
      </c>
      <c r="Q23" s="15">
        <f t="shared" ref="Q23" si="19">Q29</f>
        <v>0</v>
      </c>
      <c r="R23" s="189"/>
      <c r="S23" s="190"/>
    </row>
    <row r="24" spans="2:19" ht="33.75" customHeight="1" x14ac:dyDescent="0.25">
      <c r="B24" s="182" t="s">
        <v>30</v>
      </c>
      <c r="C24" s="152" t="s">
        <v>111</v>
      </c>
      <c r="D24" s="12" t="s">
        <v>17</v>
      </c>
      <c r="E24" s="86" t="s">
        <v>147</v>
      </c>
      <c r="F24" s="48">
        <f>SUM(F25:F29)</f>
        <v>294</v>
      </c>
      <c r="G24" s="36">
        <f>SUM(G25:G29)</f>
        <v>2340</v>
      </c>
      <c r="H24" s="36">
        <f t="shared" ref="H24:M24" si="20">SUM(H25:H29)</f>
        <v>370.6</v>
      </c>
      <c r="I24" s="36">
        <f t="shared" si="20"/>
        <v>67.599999999999994</v>
      </c>
      <c r="J24" s="36">
        <f t="shared" si="20"/>
        <v>92.8</v>
      </c>
      <c r="K24" s="36">
        <f t="shared" si="20"/>
        <v>246.5</v>
      </c>
      <c r="L24" s="13">
        <f t="shared" si="20"/>
        <v>246.5</v>
      </c>
      <c r="M24" s="13">
        <f t="shared" si="20"/>
        <v>248.4</v>
      </c>
      <c r="N24" s="36">
        <f>SUM(N25:N29)</f>
        <v>217.5</v>
      </c>
      <c r="O24" s="36">
        <f>SUM(O25:O29)</f>
        <v>396.5</v>
      </c>
      <c r="P24" s="36">
        <f>SUM(P25:P29)</f>
        <v>235.4</v>
      </c>
      <c r="Q24" s="73">
        <f>SUM(Q25:Q29)</f>
        <v>218.2</v>
      </c>
      <c r="R24" s="184" t="s">
        <v>79</v>
      </c>
      <c r="S24" s="186" t="s">
        <v>106</v>
      </c>
    </row>
    <row r="25" spans="2:19" ht="71.25" customHeight="1" x14ac:dyDescent="0.25">
      <c r="B25" s="183"/>
      <c r="C25" s="155"/>
      <c r="D25" s="14" t="s">
        <v>18</v>
      </c>
      <c r="E25" s="86" t="s">
        <v>147</v>
      </c>
      <c r="F25" s="52">
        <v>294</v>
      </c>
      <c r="G25" s="73">
        <f t="shared" ref="G25:G29" si="21">SUM(H25:Q25)</f>
        <v>2340</v>
      </c>
      <c r="H25" s="35">
        <v>370.6</v>
      </c>
      <c r="I25" s="35">
        <v>67.599999999999994</v>
      </c>
      <c r="J25" s="35">
        <v>92.8</v>
      </c>
      <c r="K25" s="35">
        <v>246.5</v>
      </c>
      <c r="L25" s="11">
        <v>246.5</v>
      </c>
      <c r="M25" s="11">
        <v>248.4</v>
      </c>
      <c r="N25" s="35">
        <v>217.5</v>
      </c>
      <c r="O25" s="35">
        <v>396.5</v>
      </c>
      <c r="P25" s="53">
        <v>235.4</v>
      </c>
      <c r="Q25" s="53">
        <v>218.2</v>
      </c>
      <c r="R25" s="185"/>
      <c r="S25" s="187"/>
    </row>
    <row r="26" spans="2:19" ht="64.5" customHeight="1" x14ac:dyDescent="0.25">
      <c r="B26" s="183"/>
      <c r="C26" s="155"/>
      <c r="D26" s="14" t="s">
        <v>19</v>
      </c>
      <c r="E26" s="35"/>
      <c r="F26" s="35"/>
      <c r="G26" s="73">
        <f t="shared" si="21"/>
        <v>0</v>
      </c>
      <c r="H26" s="35"/>
      <c r="I26" s="35"/>
      <c r="J26" s="35"/>
      <c r="K26" s="35"/>
      <c r="L26" s="11"/>
      <c r="M26" s="11"/>
      <c r="N26" s="35"/>
      <c r="O26" s="35"/>
      <c r="P26" s="35"/>
      <c r="Q26" s="72"/>
      <c r="R26" s="185"/>
      <c r="S26" s="187"/>
    </row>
    <row r="27" spans="2:19" ht="50.25" customHeight="1" x14ac:dyDescent="0.25">
      <c r="B27" s="183"/>
      <c r="C27" s="155"/>
      <c r="D27" s="14" t="s">
        <v>21</v>
      </c>
      <c r="E27" s="35"/>
      <c r="F27" s="35"/>
      <c r="G27" s="73">
        <f t="shared" si="21"/>
        <v>0</v>
      </c>
      <c r="H27" s="35"/>
      <c r="I27" s="35"/>
      <c r="J27" s="35"/>
      <c r="K27" s="35"/>
      <c r="L27" s="11"/>
      <c r="M27" s="11"/>
      <c r="N27" s="35"/>
      <c r="O27" s="35"/>
      <c r="P27" s="35"/>
      <c r="Q27" s="72"/>
      <c r="R27" s="185"/>
      <c r="S27" s="187"/>
    </row>
    <row r="28" spans="2:19" ht="47.25" customHeight="1" x14ac:dyDescent="0.25">
      <c r="B28" s="183"/>
      <c r="C28" s="155"/>
      <c r="D28" s="14" t="s">
        <v>22</v>
      </c>
      <c r="E28" s="35"/>
      <c r="F28" s="35"/>
      <c r="G28" s="73">
        <f t="shared" si="21"/>
        <v>0</v>
      </c>
      <c r="H28" s="35"/>
      <c r="I28" s="35"/>
      <c r="J28" s="35"/>
      <c r="K28" s="35"/>
      <c r="L28" s="11"/>
      <c r="M28" s="11"/>
      <c r="N28" s="35"/>
      <c r="O28" s="35"/>
      <c r="P28" s="35"/>
      <c r="Q28" s="72"/>
      <c r="R28" s="185"/>
      <c r="S28" s="187"/>
    </row>
    <row r="29" spans="2:19" ht="30" customHeight="1" x14ac:dyDescent="0.25">
      <c r="B29" s="188"/>
      <c r="C29" s="153"/>
      <c r="D29" s="14" t="s">
        <v>29</v>
      </c>
      <c r="E29" s="35"/>
      <c r="F29" s="35"/>
      <c r="G29" s="73">
        <f t="shared" si="21"/>
        <v>0</v>
      </c>
      <c r="H29" s="35"/>
      <c r="I29" s="35"/>
      <c r="J29" s="35"/>
      <c r="K29" s="35"/>
      <c r="L29" s="11"/>
      <c r="M29" s="11"/>
      <c r="N29" s="35"/>
      <c r="O29" s="35"/>
      <c r="P29" s="35"/>
      <c r="Q29" s="72"/>
      <c r="R29" s="189"/>
      <c r="S29" s="190"/>
    </row>
    <row r="30" spans="2:19" ht="31.5" hidden="1" customHeight="1" x14ac:dyDescent="0.25">
      <c r="B30" s="143" t="s">
        <v>23</v>
      </c>
      <c r="C30" s="152" t="s">
        <v>85</v>
      </c>
      <c r="D30" s="12" t="s">
        <v>17</v>
      </c>
      <c r="E30" s="35" t="s">
        <v>82</v>
      </c>
      <c r="F30" s="54">
        <f t="shared" ref="F30:P30" si="22">SUM(F31:F35)</f>
        <v>1129.9000000000001</v>
      </c>
      <c r="G30" s="36">
        <f t="shared" si="22"/>
        <v>2673.7</v>
      </c>
      <c r="H30" s="36">
        <f t="shared" si="22"/>
        <v>589</v>
      </c>
      <c r="I30" s="36">
        <f t="shared" si="22"/>
        <v>432.4</v>
      </c>
      <c r="J30" s="36">
        <f t="shared" si="22"/>
        <v>169.6</v>
      </c>
      <c r="K30" s="36">
        <f t="shared" si="22"/>
        <v>195.7</v>
      </c>
      <c r="L30" s="13">
        <f t="shared" si="22"/>
        <v>195.7</v>
      </c>
      <c r="M30" s="13">
        <f t="shared" si="22"/>
        <v>262.7</v>
      </c>
      <c r="N30" s="36">
        <f t="shared" si="22"/>
        <v>257.3</v>
      </c>
      <c r="O30" s="36">
        <f t="shared" ref="O30" si="23">SUM(O31:O35)</f>
        <v>292.2</v>
      </c>
      <c r="P30" s="36">
        <f t="shared" si="22"/>
        <v>279.10000000000002</v>
      </c>
      <c r="Q30" s="73"/>
      <c r="R30" s="184" t="s">
        <v>79</v>
      </c>
      <c r="S30" s="186" t="s">
        <v>84</v>
      </c>
    </row>
    <row r="31" spans="2:19" ht="78" hidden="1" customHeight="1" x14ac:dyDescent="0.25">
      <c r="B31" s="144"/>
      <c r="C31" s="155"/>
      <c r="D31" s="16" t="s">
        <v>18</v>
      </c>
      <c r="E31" s="39" t="s">
        <v>82</v>
      </c>
      <c r="F31" s="41">
        <f>F37</f>
        <v>1129.9000000000001</v>
      </c>
      <c r="G31" s="37">
        <f>SUM(H31:P31)</f>
        <v>2673.7</v>
      </c>
      <c r="H31" s="41">
        <f>H37</f>
        <v>589</v>
      </c>
      <c r="I31" s="41">
        <f t="shared" ref="I31:N31" si="24">I37</f>
        <v>432.4</v>
      </c>
      <c r="J31" s="41">
        <f t="shared" si="24"/>
        <v>169.6</v>
      </c>
      <c r="K31" s="41">
        <f t="shared" si="24"/>
        <v>195.7</v>
      </c>
      <c r="L31" s="17">
        <f t="shared" si="24"/>
        <v>195.7</v>
      </c>
      <c r="M31" s="17">
        <f t="shared" si="24"/>
        <v>262.7</v>
      </c>
      <c r="N31" s="41">
        <f t="shared" si="24"/>
        <v>257.3</v>
      </c>
      <c r="O31" s="55">
        <f>O37</f>
        <v>292.2</v>
      </c>
      <c r="P31" s="55">
        <f>P37</f>
        <v>279.10000000000002</v>
      </c>
      <c r="Q31" s="55"/>
      <c r="R31" s="185"/>
      <c r="S31" s="187"/>
    </row>
    <row r="32" spans="2:19" ht="79.5" hidden="1" customHeight="1" x14ac:dyDescent="0.25">
      <c r="B32" s="144"/>
      <c r="C32" s="155"/>
      <c r="D32" s="16" t="s">
        <v>19</v>
      </c>
      <c r="E32" s="39"/>
      <c r="F32" s="18">
        <f t="shared" ref="F32" si="25">F38</f>
        <v>0</v>
      </c>
      <c r="G32" s="37">
        <f>SUM(H32:P32)</f>
        <v>0</v>
      </c>
      <c r="H32" s="18">
        <f t="shared" ref="H32:N32" si="26">H38</f>
        <v>0</v>
      </c>
      <c r="I32" s="18">
        <f t="shared" si="26"/>
        <v>0</v>
      </c>
      <c r="J32" s="18">
        <f t="shared" si="26"/>
        <v>0</v>
      </c>
      <c r="K32" s="18">
        <f t="shared" si="26"/>
        <v>0</v>
      </c>
      <c r="L32" s="19">
        <f t="shared" si="26"/>
        <v>0</v>
      </c>
      <c r="M32" s="19">
        <f t="shared" si="26"/>
        <v>0</v>
      </c>
      <c r="N32" s="18">
        <f t="shared" si="26"/>
        <v>0</v>
      </c>
      <c r="O32" s="18">
        <f>O38</f>
        <v>0</v>
      </c>
      <c r="P32" s="18">
        <f>P38</f>
        <v>0</v>
      </c>
      <c r="Q32" s="18"/>
      <c r="R32" s="185"/>
      <c r="S32" s="187"/>
    </row>
    <row r="33" spans="2:19" ht="55.5" hidden="1" customHeight="1" x14ac:dyDescent="0.25">
      <c r="B33" s="144"/>
      <c r="C33" s="155"/>
      <c r="D33" s="16" t="s">
        <v>21</v>
      </c>
      <c r="E33" s="39"/>
      <c r="F33" s="18">
        <f t="shared" ref="F33" si="27">F39</f>
        <v>0</v>
      </c>
      <c r="G33" s="37">
        <f>SUM(H33:P33)</f>
        <v>0</v>
      </c>
      <c r="H33" s="18">
        <f t="shared" ref="H33:N33" si="28">H39</f>
        <v>0</v>
      </c>
      <c r="I33" s="18">
        <f t="shared" si="28"/>
        <v>0</v>
      </c>
      <c r="J33" s="18">
        <f t="shared" si="28"/>
        <v>0</v>
      </c>
      <c r="K33" s="18">
        <f t="shared" si="28"/>
        <v>0</v>
      </c>
      <c r="L33" s="19">
        <f t="shared" si="28"/>
        <v>0</v>
      </c>
      <c r="M33" s="19">
        <f t="shared" si="28"/>
        <v>0</v>
      </c>
      <c r="N33" s="18">
        <f t="shared" si="28"/>
        <v>0</v>
      </c>
      <c r="O33" s="18">
        <f t="shared" ref="O33:P33" si="29">O39</f>
        <v>0</v>
      </c>
      <c r="P33" s="18">
        <f t="shared" si="29"/>
        <v>0</v>
      </c>
      <c r="Q33" s="18"/>
      <c r="R33" s="185"/>
      <c r="S33" s="187"/>
    </row>
    <row r="34" spans="2:19" ht="54" hidden="1" customHeight="1" x14ac:dyDescent="0.25">
      <c r="B34" s="144"/>
      <c r="C34" s="155"/>
      <c r="D34" s="16" t="s">
        <v>22</v>
      </c>
      <c r="E34" s="39"/>
      <c r="F34" s="18">
        <f>F40</f>
        <v>0</v>
      </c>
      <c r="G34" s="37">
        <f>SUM(H34:P34)</f>
        <v>0</v>
      </c>
      <c r="H34" s="18">
        <f t="shared" ref="H34:N34" si="30">H40</f>
        <v>0</v>
      </c>
      <c r="I34" s="18">
        <f t="shared" si="30"/>
        <v>0</v>
      </c>
      <c r="J34" s="18">
        <f t="shared" si="30"/>
        <v>0</v>
      </c>
      <c r="K34" s="18">
        <f t="shared" si="30"/>
        <v>0</v>
      </c>
      <c r="L34" s="19">
        <f t="shared" si="30"/>
        <v>0</v>
      </c>
      <c r="M34" s="19">
        <f t="shared" si="30"/>
        <v>0</v>
      </c>
      <c r="N34" s="18">
        <f t="shared" si="30"/>
        <v>0</v>
      </c>
      <c r="O34" s="18">
        <f t="shared" ref="O34:P34" si="31">O40</f>
        <v>0</v>
      </c>
      <c r="P34" s="18">
        <f t="shared" si="31"/>
        <v>0</v>
      </c>
      <c r="Q34" s="18"/>
      <c r="R34" s="185"/>
      <c r="S34" s="187"/>
    </row>
    <row r="35" spans="2:19" ht="32.25" hidden="1" customHeight="1" x14ac:dyDescent="0.25">
      <c r="B35" s="144"/>
      <c r="C35" s="155"/>
      <c r="D35" s="16" t="s">
        <v>29</v>
      </c>
      <c r="E35" s="39"/>
      <c r="F35" s="18">
        <f>F41</f>
        <v>0</v>
      </c>
      <c r="G35" s="37">
        <f>SUM(H35:P35)</f>
        <v>0</v>
      </c>
      <c r="H35" s="18">
        <f>H41</f>
        <v>0</v>
      </c>
      <c r="I35" s="18">
        <f t="shared" ref="I35:M35" si="32">I41</f>
        <v>0</v>
      </c>
      <c r="J35" s="18">
        <f t="shared" si="32"/>
        <v>0</v>
      </c>
      <c r="K35" s="18">
        <f t="shared" si="32"/>
        <v>0</v>
      </c>
      <c r="L35" s="19">
        <f t="shared" si="32"/>
        <v>0</v>
      </c>
      <c r="M35" s="19">
        <f t="shared" si="32"/>
        <v>0</v>
      </c>
      <c r="N35" s="18">
        <f>N41</f>
        <v>0</v>
      </c>
      <c r="O35" s="18">
        <f>O41</f>
        <v>0</v>
      </c>
      <c r="P35" s="18">
        <f>P41</f>
        <v>0</v>
      </c>
      <c r="Q35" s="18"/>
      <c r="R35" s="185"/>
      <c r="S35" s="187"/>
    </row>
    <row r="36" spans="2:19" ht="31.5" customHeight="1" x14ac:dyDescent="0.25">
      <c r="B36" s="182" t="s">
        <v>86</v>
      </c>
      <c r="C36" s="152" t="s">
        <v>112</v>
      </c>
      <c r="D36" s="12" t="s">
        <v>17</v>
      </c>
      <c r="E36" s="86" t="s">
        <v>147</v>
      </c>
      <c r="F36" s="54">
        <f t="shared" ref="F36:Q36" si="33">SUM(F37:F41)</f>
        <v>1129.9000000000001</v>
      </c>
      <c r="G36" s="36">
        <f>SUM(G37:G41)</f>
        <v>2932.2999999999997</v>
      </c>
      <c r="H36" s="36">
        <f t="shared" si="33"/>
        <v>589</v>
      </c>
      <c r="I36" s="36">
        <f t="shared" si="33"/>
        <v>432.4</v>
      </c>
      <c r="J36" s="36">
        <f t="shared" si="33"/>
        <v>169.6</v>
      </c>
      <c r="K36" s="36">
        <f t="shared" si="33"/>
        <v>195.7</v>
      </c>
      <c r="L36" s="13">
        <f t="shared" si="33"/>
        <v>195.7</v>
      </c>
      <c r="M36" s="13">
        <f t="shared" si="33"/>
        <v>262.7</v>
      </c>
      <c r="N36" s="36">
        <f t="shared" si="33"/>
        <v>257.3</v>
      </c>
      <c r="O36" s="36">
        <f t="shared" ref="O36" si="34">SUM(O37:O41)</f>
        <v>292.2</v>
      </c>
      <c r="P36" s="36">
        <f t="shared" si="33"/>
        <v>279.10000000000002</v>
      </c>
      <c r="Q36" s="73">
        <f t="shared" si="33"/>
        <v>258.60000000000002</v>
      </c>
      <c r="R36" s="184" t="s">
        <v>79</v>
      </c>
      <c r="S36" s="186" t="s">
        <v>107</v>
      </c>
    </row>
    <row r="37" spans="2:19" ht="67.5" customHeight="1" x14ac:dyDescent="0.25">
      <c r="B37" s="183"/>
      <c r="C37" s="155"/>
      <c r="D37" s="16" t="s">
        <v>18</v>
      </c>
      <c r="E37" s="39" t="s">
        <v>147</v>
      </c>
      <c r="F37" s="39">
        <v>1129.9000000000001</v>
      </c>
      <c r="G37" s="73">
        <f t="shared" ref="G37:G40" si="35">SUM(H37:Q37)</f>
        <v>2932.2999999999997</v>
      </c>
      <c r="H37" s="56">
        <v>589</v>
      </c>
      <c r="I37" s="39">
        <v>432.4</v>
      </c>
      <c r="J37" s="39">
        <v>169.6</v>
      </c>
      <c r="K37" s="39">
        <v>195.7</v>
      </c>
      <c r="L37" s="57">
        <v>195.7</v>
      </c>
      <c r="M37" s="20">
        <v>262.7</v>
      </c>
      <c r="N37" s="39">
        <v>257.3</v>
      </c>
      <c r="O37" s="39">
        <v>292.2</v>
      </c>
      <c r="P37" s="39">
        <v>279.10000000000002</v>
      </c>
      <c r="Q37" s="76">
        <v>258.60000000000002</v>
      </c>
      <c r="R37" s="185"/>
      <c r="S37" s="187"/>
    </row>
    <row r="38" spans="2:19" ht="53.25" customHeight="1" x14ac:dyDescent="0.25">
      <c r="B38" s="183"/>
      <c r="C38" s="155"/>
      <c r="D38" s="16" t="s">
        <v>19</v>
      </c>
      <c r="E38" s="39"/>
      <c r="F38" s="39"/>
      <c r="G38" s="73">
        <f t="shared" si="35"/>
        <v>0</v>
      </c>
      <c r="H38" s="39"/>
      <c r="I38" s="39"/>
      <c r="J38" s="39"/>
      <c r="K38" s="39"/>
      <c r="L38" s="20"/>
      <c r="M38" s="20"/>
      <c r="N38" s="39"/>
      <c r="O38" s="39"/>
      <c r="P38" s="39"/>
      <c r="Q38" s="76"/>
      <c r="R38" s="185"/>
      <c r="S38" s="187"/>
    </row>
    <row r="39" spans="2:19" ht="45.75" customHeight="1" x14ac:dyDescent="0.25">
      <c r="B39" s="183"/>
      <c r="C39" s="155"/>
      <c r="D39" s="16" t="s">
        <v>21</v>
      </c>
      <c r="E39" s="39"/>
      <c r="F39" s="39"/>
      <c r="G39" s="73">
        <f t="shared" si="35"/>
        <v>0</v>
      </c>
      <c r="H39" s="39"/>
      <c r="I39" s="39"/>
      <c r="J39" s="39"/>
      <c r="K39" s="39"/>
      <c r="L39" s="20"/>
      <c r="M39" s="20"/>
      <c r="N39" s="39"/>
      <c r="O39" s="39"/>
      <c r="P39" s="39"/>
      <c r="Q39" s="76"/>
      <c r="R39" s="185"/>
      <c r="S39" s="187"/>
    </row>
    <row r="40" spans="2:19" ht="43.5" customHeight="1" x14ac:dyDescent="0.25">
      <c r="B40" s="183"/>
      <c r="C40" s="155"/>
      <c r="D40" s="16" t="s">
        <v>22</v>
      </c>
      <c r="E40" s="16"/>
      <c r="F40" s="16"/>
      <c r="G40" s="73">
        <f t="shared" si="35"/>
        <v>0</v>
      </c>
      <c r="H40" s="16"/>
      <c r="I40" s="16"/>
      <c r="J40" s="16"/>
      <c r="K40" s="16"/>
      <c r="L40" s="21"/>
      <c r="M40" s="21"/>
      <c r="N40" s="16"/>
      <c r="O40" s="16"/>
      <c r="P40" s="16"/>
      <c r="Q40" s="78"/>
      <c r="R40" s="185"/>
      <c r="S40" s="187"/>
    </row>
    <row r="41" spans="2:19" ht="51.75" customHeight="1" x14ac:dyDescent="0.25">
      <c r="B41" s="183"/>
      <c r="C41" s="155"/>
      <c r="D41" s="16" t="s">
        <v>29</v>
      </c>
      <c r="E41" s="45"/>
      <c r="F41" s="45"/>
      <c r="G41" s="73">
        <f>SUM(H41:Q41)</f>
        <v>0</v>
      </c>
      <c r="H41" s="45"/>
      <c r="I41" s="45"/>
      <c r="J41" s="45"/>
      <c r="K41" s="45"/>
      <c r="L41" s="22"/>
      <c r="M41" s="22"/>
      <c r="N41" s="45"/>
      <c r="O41" s="45"/>
      <c r="P41" s="45"/>
      <c r="Q41" s="80"/>
      <c r="R41" s="185"/>
      <c r="S41" s="187"/>
    </row>
    <row r="42" spans="2:19" ht="27.75" customHeight="1" x14ac:dyDescent="0.25">
      <c r="B42" s="143" t="s">
        <v>23</v>
      </c>
      <c r="C42" s="152" t="s">
        <v>113</v>
      </c>
      <c r="D42" s="12" t="s">
        <v>17</v>
      </c>
      <c r="E42" s="84" t="s">
        <v>146</v>
      </c>
      <c r="F42" s="48">
        <f>SUM(F43:F47)</f>
        <v>0</v>
      </c>
      <c r="G42" s="36">
        <f>SUM(G43:G47)</f>
        <v>203658.1</v>
      </c>
      <c r="H42" s="36">
        <f>SUM(H43:H47)</f>
        <v>0</v>
      </c>
      <c r="I42" s="36">
        <f t="shared" ref="I42" si="36">SUM(I43:I47)</f>
        <v>0</v>
      </c>
      <c r="J42" s="36">
        <f t="shared" ref="J42" si="37">SUM(J43:J47)</f>
        <v>10749.9</v>
      </c>
      <c r="K42" s="36">
        <f t="shared" ref="K42" si="38">SUM(K43:K47)</f>
        <v>12768.2</v>
      </c>
      <c r="L42" s="13">
        <f t="shared" ref="L42" si="39">SUM(L43:L47)</f>
        <v>14633.3</v>
      </c>
      <c r="M42" s="13">
        <f t="shared" ref="M42" si="40">SUM(M43:M47)</f>
        <v>17258.8</v>
      </c>
      <c r="N42" s="36">
        <f>SUM(N43:N47)</f>
        <v>20335.800000000003</v>
      </c>
      <c r="O42" s="36">
        <f>SUM(O43:O47)</f>
        <v>23265</v>
      </c>
      <c r="P42" s="36">
        <f>SUM(P43:P47)</f>
        <v>54314.1</v>
      </c>
      <c r="Q42" s="73">
        <f>SUM(Q43:Q47)</f>
        <v>50333</v>
      </c>
      <c r="R42" s="184" t="s">
        <v>26</v>
      </c>
      <c r="S42" s="186" t="s">
        <v>95</v>
      </c>
    </row>
    <row r="43" spans="2:19" ht="69" customHeight="1" x14ac:dyDescent="0.25">
      <c r="B43" s="144"/>
      <c r="C43" s="155"/>
      <c r="D43" s="14" t="s">
        <v>18</v>
      </c>
      <c r="E43" s="84" t="s">
        <v>146</v>
      </c>
      <c r="F43" s="50">
        <f>F49</f>
        <v>0</v>
      </c>
      <c r="G43" s="73">
        <f t="shared" ref="G43:G46" si="41">SUM(H43:Q43)</f>
        <v>202158.1</v>
      </c>
      <c r="H43" s="50">
        <f>H49</f>
        <v>0</v>
      </c>
      <c r="I43" s="50">
        <f t="shared" ref="I43:N43" si="42">I49</f>
        <v>0</v>
      </c>
      <c r="J43" s="15">
        <f>J49</f>
        <v>9249.9</v>
      </c>
      <c r="K43" s="15">
        <f>K49</f>
        <v>12768.2</v>
      </c>
      <c r="L43" s="51">
        <f t="shared" si="42"/>
        <v>14633.3</v>
      </c>
      <c r="M43" s="51">
        <f t="shared" si="42"/>
        <v>17258.8</v>
      </c>
      <c r="N43" s="15">
        <f t="shared" si="42"/>
        <v>20335.800000000003</v>
      </c>
      <c r="O43" s="15">
        <f>O49</f>
        <v>23265</v>
      </c>
      <c r="P43" s="15">
        <f>P49</f>
        <v>54314.1</v>
      </c>
      <c r="Q43" s="15">
        <f>Q49</f>
        <v>50333</v>
      </c>
      <c r="R43" s="185"/>
      <c r="S43" s="187"/>
    </row>
    <row r="44" spans="2:19" ht="65.25" customHeight="1" x14ac:dyDescent="0.25">
      <c r="B44" s="144"/>
      <c r="C44" s="155"/>
      <c r="D44" s="14" t="s">
        <v>24</v>
      </c>
      <c r="E44" s="58"/>
      <c r="F44" s="50">
        <f t="shared" ref="F44:F46" si="43">F50</f>
        <v>0</v>
      </c>
      <c r="G44" s="73">
        <f t="shared" si="41"/>
        <v>0</v>
      </c>
      <c r="H44" s="50">
        <f t="shared" ref="H44:N44" si="44">H50</f>
        <v>0</v>
      </c>
      <c r="I44" s="50">
        <f t="shared" si="44"/>
        <v>0</v>
      </c>
      <c r="J44" s="50">
        <f t="shared" si="44"/>
        <v>0</v>
      </c>
      <c r="K44" s="50">
        <f t="shared" si="44"/>
        <v>0</v>
      </c>
      <c r="L44" s="59">
        <f t="shared" si="44"/>
        <v>0</v>
      </c>
      <c r="M44" s="59">
        <f t="shared" si="44"/>
        <v>0</v>
      </c>
      <c r="N44" s="50">
        <f t="shared" si="44"/>
        <v>0</v>
      </c>
      <c r="O44" s="50">
        <f t="shared" ref="O44:P44" si="45">O50</f>
        <v>0</v>
      </c>
      <c r="P44" s="50">
        <f t="shared" si="45"/>
        <v>0</v>
      </c>
      <c r="Q44" s="50">
        <f t="shared" ref="Q44" si="46">Q50</f>
        <v>0</v>
      </c>
      <c r="R44" s="185"/>
      <c r="S44" s="187"/>
    </row>
    <row r="45" spans="2:19" ht="44.25" customHeight="1" x14ac:dyDescent="0.25">
      <c r="B45" s="144"/>
      <c r="C45" s="155"/>
      <c r="D45" s="14" t="s">
        <v>21</v>
      </c>
      <c r="E45" s="58"/>
      <c r="F45" s="50">
        <f t="shared" si="43"/>
        <v>0</v>
      </c>
      <c r="G45" s="73">
        <f t="shared" si="41"/>
        <v>0</v>
      </c>
      <c r="H45" s="50">
        <f t="shared" ref="H45:N45" si="47">H51</f>
        <v>0</v>
      </c>
      <c r="I45" s="50">
        <f t="shared" si="47"/>
        <v>0</v>
      </c>
      <c r="J45" s="50">
        <f t="shared" si="47"/>
        <v>0</v>
      </c>
      <c r="K45" s="50">
        <f t="shared" si="47"/>
        <v>0</v>
      </c>
      <c r="L45" s="59">
        <f t="shared" si="47"/>
        <v>0</v>
      </c>
      <c r="M45" s="59">
        <f t="shared" si="47"/>
        <v>0</v>
      </c>
      <c r="N45" s="50">
        <f t="shared" si="47"/>
        <v>0</v>
      </c>
      <c r="O45" s="50">
        <f t="shared" ref="O45:P45" si="48">O51</f>
        <v>0</v>
      </c>
      <c r="P45" s="50">
        <f t="shared" si="48"/>
        <v>0</v>
      </c>
      <c r="Q45" s="50">
        <f t="shared" ref="Q45" si="49">Q51</f>
        <v>0</v>
      </c>
      <c r="R45" s="185"/>
      <c r="S45" s="187"/>
    </row>
    <row r="46" spans="2:19" ht="41.25" customHeight="1" x14ac:dyDescent="0.25">
      <c r="B46" s="144"/>
      <c r="C46" s="155"/>
      <c r="D46" s="14" t="s">
        <v>22</v>
      </c>
      <c r="E46" s="58"/>
      <c r="F46" s="50">
        <f t="shared" si="43"/>
        <v>0</v>
      </c>
      <c r="G46" s="73">
        <f t="shared" si="41"/>
        <v>0</v>
      </c>
      <c r="H46" s="50">
        <f t="shared" ref="H46:N46" si="50">H52</f>
        <v>0</v>
      </c>
      <c r="I46" s="50">
        <f t="shared" si="50"/>
        <v>0</v>
      </c>
      <c r="J46" s="50">
        <f t="shared" si="50"/>
        <v>0</v>
      </c>
      <c r="K46" s="50">
        <f t="shared" si="50"/>
        <v>0</v>
      </c>
      <c r="L46" s="59">
        <f t="shared" si="50"/>
        <v>0</v>
      </c>
      <c r="M46" s="59">
        <f t="shared" si="50"/>
        <v>0</v>
      </c>
      <c r="N46" s="50">
        <f t="shared" si="50"/>
        <v>0</v>
      </c>
      <c r="O46" s="50">
        <f t="shared" ref="O46:P46" si="51">O52</f>
        <v>0</v>
      </c>
      <c r="P46" s="50">
        <f t="shared" si="51"/>
        <v>0</v>
      </c>
      <c r="Q46" s="50">
        <f t="shared" ref="Q46" si="52">Q52</f>
        <v>0</v>
      </c>
      <c r="R46" s="185"/>
      <c r="S46" s="187"/>
    </row>
    <row r="47" spans="2:19" ht="25.5" customHeight="1" x14ac:dyDescent="0.25">
      <c r="B47" s="145"/>
      <c r="C47" s="153"/>
      <c r="D47" s="14" t="s">
        <v>29</v>
      </c>
      <c r="E47" s="35" t="s">
        <v>75</v>
      </c>
      <c r="F47" s="50">
        <f>F53</f>
        <v>0</v>
      </c>
      <c r="G47" s="73">
        <f>SUM(H47:Q47)</f>
        <v>1500</v>
      </c>
      <c r="H47" s="50">
        <f>H53</f>
        <v>0</v>
      </c>
      <c r="I47" s="50">
        <f t="shared" ref="I47:N47" si="53">I53</f>
        <v>0</v>
      </c>
      <c r="J47" s="50">
        <f t="shared" si="53"/>
        <v>1500</v>
      </c>
      <c r="K47" s="50">
        <f t="shared" si="53"/>
        <v>0</v>
      </c>
      <c r="L47" s="59">
        <f t="shared" si="53"/>
        <v>0</v>
      </c>
      <c r="M47" s="59">
        <f t="shared" si="53"/>
        <v>0</v>
      </c>
      <c r="N47" s="50">
        <f t="shared" si="53"/>
        <v>0</v>
      </c>
      <c r="O47" s="50">
        <f t="shared" ref="O47:P47" si="54">O53</f>
        <v>0</v>
      </c>
      <c r="P47" s="50">
        <f t="shared" si="54"/>
        <v>0</v>
      </c>
      <c r="Q47" s="50">
        <f t="shared" ref="Q47" si="55">Q53</f>
        <v>0</v>
      </c>
      <c r="R47" s="189"/>
      <c r="S47" s="190"/>
    </row>
    <row r="48" spans="2:19" ht="27.75" customHeight="1" x14ac:dyDescent="0.25">
      <c r="B48" s="182" t="s">
        <v>31</v>
      </c>
      <c r="C48" s="152" t="s">
        <v>114</v>
      </c>
      <c r="D48" s="12" t="s">
        <v>17</v>
      </c>
      <c r="E48" s="84" t="s">
        <v>146</v>
      </c>
      <c r="F48" s="48">
        <f>SUM(F49:F53)</f>
        <v>0</v>
      </c>
      <c r="G48" s="36">
        <f>SUM(G49:G53)</f>
        <v>203658.1</v>
      </c>
      <c r="H48" s="36">
        <f>SUM(H49:H53)</f>
        <v>0</v>
      </c>
      <c r="I48" s="36">
        <f t="shared" ref="I48" si="56">SUM(I49:I53)</f>
        <v>0</v>
      </c>
      <c r="J48" s="36">
        <f t="shared" ref="J48" si="57">SUM(J49:J53)</f>
        <v>10749.9</v>
      </c>
      <c r="K48" s="36">
        <f t="shared" ref="K48" si="58">SUM(K49:K53)</f>
        <v>12768.2</v>
      </c>
      <c r="L48" s="13">
        <f t="shared" ref="L48" si="59">SUM(L49:L53)</f>
        <v>14633.3</v>
      </c>
      <c r="M48" s="13">
        <f t="shared" ref="M48" si="60">SUM(M49:M53)</f>
        <v>17258.8</v>
      </c>
      <c r="N48" s="36">
        <f>SUM(N49:N53)</f>
        <v>20335.800000000003</v>
      </c>
      <c r="O48" s="36">
        <f>SUM(O49:O53)</f>
        <v>23265</v>
      </c>
      <c r="P48" s="36">
        <f>SUM(P49:P53)</f>
        <v>54314.1</v>
      </c>
      <c r="Q48" s="73">
        <f>SUM(Q49:Q53)</f>
        <v>50333</v>
      </c>
      <c r="R48" s="184" t="s">
        <v>26</v>
      </c>
      <c r="S48" s="186" t="s">
        <v>95</v>
      </c>
    </row>
    <row r="49" spans="2:19" ht="69.75" customHeight="1" x14ac:dyDescent="0.25">
      <c r="B49" s="183"/>
      <c r="C49" s="155"/>
      <c r="D49" s="14" t="s">
        <v>18</v>
      </c>
      <c r="E49" s="35" t="s">
        <v>146</v>
      </c>
      <c r="F49" s="35"/>
      <c r="G49" s="73">
        <f t="shared" ref="G49:G52" si="61">SUM(H49:Q49)</f>
        <v>202158.1</v>
      </c>
      <c r="H49" s="60"/>
      <c r="I49" s="60"/>
      <c r="J49" s="52">
        <v>9249.9</v>
      </c>
      <c r="K49" s="60">
        <v>12768.2</v>
      </c>
      <c r="L49" s="61">
        <v>14633.3</v>
      </c>
      <c r="M49" s="61">
        <f>14885.8+1929.2+443.8</f>
        <v>17258.8</v>
      </c>
      <c r="N49" s="60">
        <f>14704.7+5631.1</f>
        <v>20335.800000000003</v>
      </c>
      <c r="O49" s="52">
        <v>23265</v>
      </c>
      <c r="P49" s="60">
        <v>54314.1</v>
      </c>
      <c r="Q49" s="52">
        <v>50333</v>
      </c>
      <c r="R49" s="185"/>
      <c r="S49" s="187"/>
    </row>
    <row r="50" spans="2:19" ht="69" customHeight="1" x14ac:dyDescent="0.25">
      <c r="B50" s="183"/>
      <c r="C50" s="155"/>
      <c r="D50" s="14" t="s">
        <v>24</v>
      </c>
      <c r="E50" s="58"/>
      <c r="F50" s="35"/>
      <c r="G50" s="73">
        <f t="shared" si="61"/>
        <v>0</v>
      </c>
      <c r="H50" s="60"/>
      <c r="I50" s="60"/>
      <c r="J50" s="60"/>
      <c r="K50" s="60"/>
      <c r="L50" s="61"/>
      <c r="M50" s="61"/>
      <c r="N50" s="60"/>
      <c r="O50" s="60"/>
      <c r="P50" s="60"/>
      <c r="Q50" s="60"/>
      <c r="R50" s="185"/>
      <c r="S50" s="187"/>
    </row>
    <row r="51" spans="2:19" ht="42.75" customHeight="1" x14ac:dyDescent="0.25">
      <c r="B51" s="183"/>
      <c r="C51" s="155"/>
      <c r="D51" s="14" t="s">
        <v>21</v>
      </c>
      <c r="E51" s="58"/>
      <c r="F51" s="35"/>
      <c r="G51" s="73">
        <f t="shared" si="61"/>
        <v>0</v>
      </c>
      <c r="H51" s="60"/>
      <c r="I51" s="60"/>
      <c r="J51" s="60"/>
      <c r="K51" s="60"/>
      <c r="L51" s="61"/>
      <c r="M51" s="61"/>
      <c r="N51" s="60"/>
      <c r="O51" s="60"/>
      <c r="P51" s="60"/>
      <c r="Q51" s="60"/>
      <c r="R51" s="185"/>
      <c r="S51" s="187"/>
    </row>
    <row r="52" spans="2:19" ht="42.75" customHeight="1" x14ac:dyDescent="0.25">
      <c r="B52" s="183"/>
      <c r="C52" s="155"/>
      <c r="D52" s="14" t="s">
        <v>22</v>
      </c>
      <c r="E52" s="58"/>
      <c r="F52" s="35"/>
      <c r="G52" s="73">
        <f t="shared" si="61"/>
        <v>0</v>
      </c>
      <c r="H52" s="60"/>
      <c r="I52" s="60"/>
      <c r="J52" s="60"/>
      <c r="K52" s="60"/>
      <c r="L52" s="61"/>
      <c r="M52" s="61"/>
      <c r="N52" s="60"/>
      <c r="O52" s="60"/>
      <c r="P52" s="60"/>
      <c r="Q52" s="60"/>
      <c r="R52" s="185"/>
      <c r="S52" s="187"/>
    </row>
    <row r="53" spans="2:19" ht="25.5" customHeight="1" x14ac:dyDescent="0.25">
      <c r="B53" s="188"/>
      <c r="C53" s="153"/>
      <c r="D53" s="14" t="s">
        <v>29</v>
      </c>
      <c r="E53" s="35" t="s">
        <v>75</v>
      </c>
      <c r="F53" s="35"/>
      <c r="G53" s="73">
        <f>SUM(H53:Q53)</f>
        <v>1500</v>
      </c>
      <c r="H53" s="60"/>
      <c r="I53" s="60"/>
      <c r="J53" s="52">
        <v>1500</v>
      </c>
      <c r="K53" s="60"/>
      <c r="L53" s="61"/>
      <c r="M53" s="61"/>
      <c r="N53" s="60"/>
      <c r="O53" s="60"/>
      <c r="P53" s="60"/>
      <c r="Q53" s="60"/>
      <c r="R53" s="189"/>
      <c r="S53" s="190"/>
    </row>
    <row r="54" spans="2:19" ht="25.5" customHeight="1" x14ac:dyDescent="0.25">
      <c r="B54" s="143" t="s">
        <v>25</v>
      </c>
      <c r="C54" s="152" t="s">
        <v>115</v>
      </c>
      <c r="D54" s="12" t="s">
        <v>17</v>
      </c>
      <c r="E54" s="84" t="s">
        <v>145</v>
      </c>
      <c r="F54" s="48">
        <f>SUM(F55:F59)</f>
        <v>0</v>
      </c>
      <c r="G54" s="36">
        <f>SUM(G55:G59)</f>
        <v>5213.4000000000005</v>
      </c>
      <c r="H54" s="36">
        <f t="shared" ref="H54" si="62">SUM(H55:H59)</f>
        <v>0</v>
      </c>
      <c r="I54" s="36">
        <f t="shared" ref="I54" si="63">SUM(I55:I59)</f>
        <v>0</v>
      </c>
      <c r="J54" s="36">
        <f t="shared" ref="J54" si="64">SUM(J55:J59)</f>
        <v>437</v>
      </c>
      <c r="K54" s="36">
        <f t="shared" ref="K54" si="65">SUM(K55:K59)</f>
        <v>897.9</v>
      </c>
      <c r="L54" s="13">
        <f t="shared" ref="L54" si="66">SUM(L55:L59)</f>
        <v>1263.2</v>
      </c>
      <c r="M54" s="13">
        <f t="shared" ref="M54" si="67">SUM(M55:M59)</f>
        <v>1274.8</v>
      </c>
      <c r="N54" s="36">
        <f>SUM(N55:N59)</f>
        <v>1340.5</v>
      </c>
      <c r="O54" s="36">
        <f>SUM(O55:O59)</f>
        <v>0</v>
      </c>
      <c r="P54" s="36">
        <f>SUM(P55:P59)</f>
        <v>0</v>
      </c>
      <c r="Q54" s="73">
        <f>SUM(Q55:Q59)</f>
        <v>0</v>
      </c>
      <c r="R54" s="184" t="s">
        <v>79</v>
      </c>
      <c r="S54" s="186" t="s">
        <v>104</v>
      </c>
    </row>
    <row r="55" spans="2:19" ht="70.5" customHeight="1" x14ac:dyDescent="0.25">
      <c r="B55" s="144"/>
      <c r="C55" s="155"/>
      <c r="D55" s="14" t="s">
        <v>18</v>
      </c>
      <c r="E55" s="84" t="s">
        <v>145</v>
      </c>
      <c r="F55" s="15">
        <f>F61</f>
        <v>0</v>
      </c>
      <c r="G55" s="73">
        <f t="shared" ref="G55:G58" si="68">SUM(H55:Q55)</f>
        <v>5213.4000000000005</v>
      </c>
      <c r="H55" s="15">
        <f>H61</f>
        <v>0</v>
      </c>
      <c r="I55" s="15">
        <f t="shared" ref="I55:P55" si="69">I61</f>
        <v>0</v>
      </c>
      <c r="J55" s="15">
        <f t="shared" si="69"/>
        <v>437</v>
      </c>
      <c r="K55" s="15">
        <f t="shared" si="69"/>
        <v>897.9</v>
      </c>
      <c r="L55" s="51">
        <f t="shared" si="69"/>
        <v>1263.2</v>
      </c>
      <c r="M55" s="51">
        <f t="shared" si="69"/>
        <v>1274.8</v>
      </c>
      <c r="N55" s="51">
        <f t="shared" si="69"/>
        <v>1340.5</v>
      </c>
      <c r="O55" s="51">
        <f t="shared" si="69"/>
        <v>0</v>
      </c>
      <c r="P55" s="51">
        <f t="shared" si="69"/>
        <v>0</v>
      </c>
      <c r="Q55" s="51">
        <f t="shared" ref="Q55" si="70">Q61</f>
        <v>0</v>
      </c>
      <c r="R55" s="185"/>
      <c r="S55" s="187"/>
    </row>
    <row r="56" spans="2:19" ht="68.25" customHeight="1" x14ac:dyDescent="0.25">
      <c r="B56" s="144"/>
      <c r="C56" s="155"/>
      <c r="D56" s="14" t="s">
        <v>24</v>
      </c>
      <c r="E56" s="35"/>
      <c r="F56" s="15">
        <f t="shared" ref="F56:F58" si="71">F62</f>
        <v>0</v>
      </c>
      <c r="G56" s="73">
        <f>SUM(H56:Q56)</f>
        <v>0</v>
      </c>
      <c r="H56" s="15">
        <f t="shared" ref="H56:N56" si="72">H62</f>
        <v>0</v>
      </c>
      <c r="I56" s="15">
        <f t="shared" si="72"/>
        <v>0</v>
      </c>
      <c r="J56" s="15">
        <f t="shared" si="72"/>
        <v>0</v>
      </c>
      <c r="K56" s="15">
        <f t="shared" si="72"/>
        <v>0</v>
      </c>
      <c r="L56" s="51">
        <f t="shared" si="72"/>
        <v>0</v>
      </c>
      <c r="M56" s="51">
        <f t="shared" si="72"/>
        <v>0</v>
      </c>
      <c r="N56" s="15">
        <f t="shared" si="72"/>
        <v>0</v>
      </c>
      <c r="O56" s="15">
        <f t="shared" ref="O56:P56" si="73">O62</f>
        <v>0</v>
      </c>
      <c r="P56" s="15">
        <f t="shared" si="73"/>
        <v>0</v>
      </c>
      <c r="Q56" s="15">
        <f t="shared" ref="Q56" si="74">Q62</f>
        <v>0</v>
      </c>
      <c r="R56" s="185"/>
      <c r="S56" s="187"/>
    </row>
    <row r="57" spans="2:19" ht="38.25" customHeight="1" x14ac:dyDescent="0.25">
      <c r="B57" s="144"/>
      <c r="C57" s="155"/>
      <c r="D57" s="14" t="s">
        <v>21</v>
      </c>
      <c r="E57" s="35"/>
      <c r="F57" s="15">
        <f t="shared" si="71"/>
        <v>0</v>
      </c>
      <c r="G57" s="73">
        <f t="shared" si="68"/>
        <v>0</v>
      </c>
      <c r="H57" s="15">
        <f t="shared" ref="H57:N57" si="75">H63</f>
        <v>0</v>
      </c>
      <c r="I57" s="15">
        <f t="shared" si="75"/>
        <v>0</v>
      </c>
      <c r="J57" s="15">
        <f t="shared" si="75"/>
        <v>0</v>
      </c>
      <c r="K57" s="15">
        <f t="shared" si="75"/>
        <v>0</v>
      </c>
      <c r="L57" s="51">
        <f t="shared" si="75"/>
        <v>0</v>
      </c>
      <c r="M57" s="51">
        <f t="shared" si="75"/>
        <v>0</v>
      </c>
      <c r="N57" s="15">
        <f t="shared" si="75"/>
        <v>0</v>
      </c>
      <c r="O57" s="15">
        <f t="shared" ref="O57:P57" si="76">O63</f>
        <v>0</v>
      </c>
      <c r="P57" s="15">
        <f t="shared" si="76"/>
        <v>0</v>
      </c>
      <c r="Q57" s="15">
        <f t="shared" ref="Q57" si="77">Q63</f>
        <v>0</v>
      </c>
      <c r="R57" s="185"/>
      <c r="S57" s="187"/>
    </row>
    <row r="58" spans="2:19" ht="38.25" customHeight="1" x14ac:dyDescent="0.25">
      <c r="B58" s="144"/>
      <c r="C58" s="155"/>
      <c r="D58" s="14" t="s">
        <v>22</v>
      </c>
      <c r="E58" s="35"/>
      <c r="F58" s="15">
        <f t="shared" si="71"/>
        <v>0</v>
      </c>
      <c r="G58" s="73">
        <f t="shared" si="68"/>
        <v>0</v>
      </c>
      <c r="H58" s="15">
        <f t="shared" ref="H58:N58" si="78">H64</f>
        <v>0</v>
      </c>
      <c r="I58" s="15">
        <f t="shared" si="78"/>
        <v>0</v>
      </c>
      <c r="J58" s="15">
        <f t="shared" si="78"/>
        <v>0</v>
      </c>
      <c r="K58" s="15">
        <f t="shared" si="78"/>
        <v>0</v>
      </c>
      <c r="L58" s="51">
        <f t="shared" si="78"/>
        <v>0</v>
      </c>
      <c r="M58" s="51">
        <f t="shared" si="78"/>
        <v>0</v>
      </c>
      <c r="N58" s="15">
        <f t="shared" si="78"/>
        <v>0</v>
      </c>
      <c r="O58" s="15">
        <f t="shared" ref="O58:P58" si="79">O64</f>
        <v>0</v>
      </c>
      <c r="P58" s="15">
        <f t="shared" si="79"/>
        <v>0</v>
      </c>
      <c r="Q58" s="15">
        <f t="shared" ref="Q58" si="80">Q64</f>
        <v>0</v>
      </c>
      <c r="R58" s="185"/>
      <c r="S58" s="187"/>
    </row>
    <row r="59" spans="2:19" ht="25.5" customHeight="1" x14ac:dyDescent="0.25">
      <c r="B59" s="145"/>
      <c r="C59" s="153"/>
      <c r="D59" s="14" t="s">
        <v>29</v>
      </c>
      <c r="E59" s="35"/>
      <c r="F59" s="15">
        <f>F65</f>
        <v>0</v>
      </c>
      <c r="G59" s="73">
        <f>SUM(H59:Q59)</f>
        <v>0</v>
      </c>
      <c r="H59" s="15">
        <f t="shared" ref="H59:N59" si="81">H65</f>
        <v>0</v>
      </c>
      <c r="I59" s="15">
        <f t="shared" si="81"/>
        <v>0</v>
      </c>
      <c r="J59" s="15">
        <f t="shared" si="81"/>
        <v>0</v>
      </c>
      <c r="K59" s="15">
        <f t="shared" si="81"/>
        <v>0</v>
      </c>
      <c r="L59" s="51">
        <f t="shared" si="81"/>
        <v>0</v>
      </c>
      <c r="M59" s="51">
        <f t="shared" si="81"/>
        <v>0</v>
      </c>
      <c r="N59" s="15">
        <f t="shared" si="81"/>
        <v>0</v>
      </c>
      <c r="O59" s="15">
        <f t="shared" ref="O59:P59" si="82">O65</f>
        <v>0</v>
      </c>
      <c r="P59" s="15">
        <f t="shared" si="82"/>
        <v>0</v>
      </c>
      <c r="Q59" s="15">
        <f t="shared" ref="Q59" si="83">Q65</f>
        <v>0</v>
      </c>
      <c r="R59" s="189"/>
      <c r="S59" s="190"/>
    </row>
    <row r="60" spans="2:19" ht="38.25" customHeight="1" x14ac:dyDescent="0.25">
      <c r="B60" s="182" t="s">
        <v>32</v>
      </c>
      <c r="C60" s="152" t="s">
        <v>116</v>
      </c>
      <c r="D60" s="12" t="s">
        <v>17</v>
      </c>
      <c r="E60" s="84" t="s">
        <v>145</v>
      </c>
      <c r="F60" s="48">
        <f>SUM(F61:F65)</f>
        <v>0</v>
      </c>
      <c r="G60" s="36">
        <f t="shared" ref="G60" si="84">SUM(G61:G65)</f>
        <v>5213.4000000000005</v>
      </c>
      <c r="H60" s="36">
        <f t="shared" ref="H60" si="85">SUM(H61:H65)</f>
        <v>0</v>
      </c>
      <c r="I60" s="36">
        <f t="shared" ref="I60" si="86">SUM(I61:I65)</f>
        <v>0</v>
      </c>
      <c r="J60" s="36">
        <f t="shared" ref="J60" si="87">SUM(J61:J65)</f>
        <v>437</v>
      </c>
      <c r="K60" s="36">
        <f t="shared" ref="K60" si="88">SUM(K61:K65)</f>
        <v>897.9</v>
      </c>
      <c r="L60" s="13">
        <f t="shared" ref="L60" si="89">SUM(L61:L65)</f>
        <v>1263.2</v>
      </c>
      <c r="M60" s="13">
        <f t="shared" ref="M60" si="90">SUM(M61:M65)</f>
        <v>1274.8</v>
      </c>
      <c r="N60" s="36">
        <f>SUM(N61:N65)</f>
        <v>1340.5</v>
      </c>
      <c r="O60" s="36">
        <f>SUM(O61:O65)</f>
        <v>0</v>
      </c>
      <c r="P60" s="36">
        <f>SUM(P61:P65)</f>
        <v>0</v>
      </c>
      <c r="Q60" s="73">
        <f>SUM(Q61:Q65)</f>
        <v>0</v>
      </c>
      <c r="R60" s="184" t="s">
        <v>79</v>
      </c>
      <c r="S60" s="186" t="s">
        <v>103</v>
      </c>
    </row>
    <row r="61" spans="2:19" ht="63.75" x14ac:dyDescent="0.25">
      <c r="B61" s="183"/>
      <c r="C61" s="155"/>
      <c r="D61" s="14" t="s">
        <v>18</v>
      </c>
      <c r="E61" s="35" t="s">
        <v>145</v>
      </c>
      <c r="F61" s="35"/>
      <c r="G61" s="73">
        <f t="shared" ref="G61:G64" si="91">SUM(H61:Q61)</f>
        <v>5213.4000000000005</v>
      </c>
      <c r="H61" s="35"/>
      <c r="I61" s="35"/>
      <c r="J61" s="52">
        <v>437</v>
      </c>
      <c r="K61" s="35">
        <v>897.9</v>
      </c>
      <c r="L61" s="11">
        <v>1263.2</v>
      </c>
      <c r="M61" s="11">
        <v>1274.8</v>
      </c>
      <c r="N61" s="35">
        <v>1340.5</v>
      </c>
      <c r="O61" s="52"/>
      <c r="P61" s="35"/>
      <c r="Q61" s="72"/>
      <c r="R61" s="185"/>
      <c r="S61" s="187"/>
    </row>
    <row r="62" spans="2:19" ht="64.5" customHeight="1" x14ac:dyDescent="0.25">
      <c r="B62" s="183"/>
      <c r="C62" s="155"/>
      <c r="D62" s="14" t="s">
        <v>24</v>
      </c>
      <c r="E62" s="35"/>
      <c r="F62" s="35"/>
      <c r="G62" s="73">
        <f t="shared" si="91"/>
        <v>0</v>
      </c>
      <c r="H62" s="35"/>
      <c r="I62" s="35"/>
      <c r="J62" s="35"/>
      <c r="K62" s="35"/>
      <c r="L62" s="11"/>
      <c r="M62" s="11"/>
      <c r="N62" s="35"/>
      <c r="O62" s="35"/>
      <c r="P62" s="35"/>
      <c r="Q62" s="72"/>
      <c r="R62" s="185"/>
      <c r="S62" s="187"/>
    </row>
    <row r="63" spans="2:19" ht="38.25" customHeight="1" x14ac:dyDescent="0.25">
      <c r="B63" s="183"/>
      <c r="C63" s="155"/>
      <c r="D63" s="14" t="s">
        <v>21</v>
      </c>
      <c r="E63" s="35"/>
      <c r="F63" s="35"/>
      <c r="G63" s="73">
        <f t="shared" si="91"/>
        <v>0</v>
      </c>
      <c r="H63" s="35"/>
      <c r="I63" s="35"/>
      <c r="J63" s="35"/>
      <c r="K63" s="35"/>
      <c r="L63" s="11"/>
      <c r="M63" s="11"/>
      <c r="N63" s="35"/>
      <c r="O63" s="35"/>
      <c r="P63" s="35"/>
      <c r="Q63" s="72"/>
      <c r="R63" s="185"/>
      <c r="S63" s="187"/>
    </row>
    <row r="64" spans="2:19" ht="38.25" customHeight="1" x14ac:dyDescent="0.25">
      <c r="B64" s="183"/>
      <c r="C64" s="155"/>
      <c r="D64" s="14" t="s">
        <v>22</v>
      </c>
      <c r="E64" s="35"/>
      <c r="F64" s="35"/>
      <c r="G64" s="73">
        <f t="shared" si="91"/>
        <v>0</v>
      </c>
      <c r="H64" s="35"/>
      <c r="I64" s="35"/>
      <c r="J64" s="35"/>
      <c r="K64" s="35"/>
      <c r="L64" s="11"/>
      <c r="M64" s="11"/>
      <c r="N64" s="35"/>
      <c r="O64" s="35"/>
      <c r="P64" s="35"/>
      <c r="Q64" s="72"/>
      <c r="R64" s="185"/>
      <c r="S64" s="187"/>
    </row>
    <row r="65" spans="2:19" ht="25.5" customHeight="1" x14ac:dyDescent="0.25">
      <c r="B65" s="188"/>
      <c r="C65" s="153"/>
      <c r="D65" s="14" t="s">
        <v>29</v>
      </c>
      <c r="E65" s="35"/>
      <c r="F65" s="35"/>
      <c r="G65" s="73">
        <f>SUM(H65:Q65)</f>
        <v>0</v>
      </c>
      <c r="H65" s="35"/>
      <c r="I65" s="35"/>
      <c r="J65" s="35"/>
      <c r="K65" s="35"/>
      <c r="L65" s="11"/>
      <c r="M65" s="11"/>
      <c r="N65" s="35"/>
      <c r="O65" s="35"/>
      <c r="P65" s="35"/>
      <c r="Q65" s="72"/>
      <c r="R65" s="189"/>
      <c r="S65" s="190"/>
    </row>
    <row r="66" spans="2:19" ht="33.75" customHeight="1" x14ac:dyDescent="0.25">
      <c r="B66" s="143" t="s">
        <v>27</v>
      </c>
      <c r="C66" s="152" t="s">
        <v>117</v>
      </c>
      <c r="D66" s="12" t="s">
        <v>17</v>
      </c>
      <c r="E66" s="35" t="s">
        <v>83</v>
      </c>
      <c r="F66" s="48">
        <f>SUM(F67:F71)</f>
        <v>0</v>
      </c>
      <c r="G66" s="36">
        <f t="shared" ref="G66" si="92">SUM(G67:G71)</f>
        <v>4778.8999999999996</v>
      </c>
      <c r="H66" s="36">
        <f t="shared" ref="H66" si="93">SUM(H67:H71)</f>
        <v>0</v>
      </c>
      <c r="I66" s="36">
        <f t="shared" ref="I66" si="94">SUM(I67:I71)</f>
        <v>500</v>
      </c>
      <c r="J66" s="36">
        <f t="shared" ref="J66" si="95">SUM(J67:J71)</f>
        <v>1500</v>
      </c>
      <c r="K66" s="36">
        <f t="shared" ref="K66" si="96">SUM(K67:K71)</f>
        <v>2078.9</v>
      </c>
      <c r="L66" s="13">
        <f t="shared" ref="L66" si="97">SUM(L67:L71)</f>
        <v>700</v>
      </c>
      <c r="M66" s="13">
        <f t="shared" ref="M66" si="98">SUM(M67:M71)</f>
        <v>0</v>
      </c>
      <c r="N66" s="36">
        <f>SUM(N67:N71)</f>
        <v>0</v>
      </c>
      <c r="O66" s="36">
        <f>SUM(O67:O71)</f>
        <v>0</v>
      </c>
      <c r="P66" s="36">
        <f>SUM(P67:P71)</f>
        <v>0</v>
      </c>
      <c r="Q66" s="73">
        <f>SUM(Q67:Q71)</f>
        <v>0</v>
      </c>
      <c r="R66" s="184" t="s">
        <v>79</v>
      </c>
      <c r="S66" s="186" t="s">
        <v>89</v>
      </c>
    </row>
    <row r="67" spans="2:19" ht="68.25" customHeight="1" x14ac:dyDescent="0.25">
      <c r="B67" s="144"/>
      <c r="C67" s="155"/>
      <c r="D67" s="14" t="s">
        <v>18</v>
      </c>
      <c r="E67" s="35" t="s">
        <v>83</v>
      </c>
      <c r="F67" s="62">
        <f>F73+F79</f>
        <v>0</v>
      </c>
      <c r="G67" s="73">
        <f t="shared" ref="G67:G70" si="99">SUM(H67:Q67)</f>
        <v>4778.8999999999996</v>
      </c>
      <c r="H67" s="62">
        <f>H73+H79</f>
        <v>0</v>
      </c>
      <c r="I67" s="62">
        <f t="shared" ref="I67:P67" si="100">I73+I79</f>
        <v>500</v>
      </c>
      <c r="J67" s="62">
        <f t="shared" si="100"/>
        <v>1500</v>
      </c>
      <c r="K67" s="62">
        <f t="shared" si="100"/>
        <v>2078.9</v>
      </c>
      <c r="L67" s="63">
        <f t="shared" si="100"/>
        <v>700</v>
      </c>
      <c r="M67" s="63">
        <f t="shared" si="100"/>
        <v>0</v>
      </c>
      <c r="N67" s="62">
        <f t="shared" si="100"/>
        <v>0</v>
      </c>
      <c r="O67" s="62">
        <f t="shared" ref="O67" si="101">O73+O79</f>
        <v>0</v>
      </c>
      <c r="P67" s="62">
        <f t="shared" si="100"/>
        <v>0</v>
      </c>
      <c r="Q67" s="62">
        <f t="shared" ref="Q67" si="102">Q73+Q79</f>
        <v>0</v>
      </c>
      <c r="R67" s="185"/>
      <c r="S67" s="187"/>
    </row>
    <row r="68" spans="2:19" ht="61.5" customHeight="1" x14ac:dyDescent="0.25">
      <c r="B68" s="144"/>
      <c r="C68" s="155"/>
      <c r="D68" s="14" t="s">
        <v>24</v>
      </c>
      <c r="E68" s="58"/>
      <c r="F68" s="62">
        <f t="shared" ref="F68:F71" si="103">F74</f>
        <v>0</v>
      </c>
      <c r="G68" s="73">
        <f t="shared" si="99"/>
        <v>0</v>
      </c>
      <c r="H68" s="62">
        <f t="shared" ref="H68:P68" si="104">H74+H80</f>
        <v>0</v>
      </c>
      <c r="I68" s="62">
        <f t="shared" si="104"/>
        <v>0</v>
      </c>
      <c r="J68" s="62">
        <f t="shared" si="104"/>
        <v>0</v>
      </c>
      <c r="K68" s="62">
        <f t="shared" si="104"/>
        <v>0</v>
      </c>
      <c r="L68" s="63">
        <f t="shared" si="104"/>
        <v>0</v>
      </c>
      <c r="M68" s="63">
        <f t="shared" si="104"/>
        <v>0</v>
      </c>
      <c r="N68" s="62">
        <f t="shared" si="104"/>
        <v>0</v>
      </c>
      <c r="O68" s="62">
        <f t="shared" ref="O68" si="105">O74+O80</f>
        <v>0</v>
      </c>
      <c r="P68" s="62">
        <f t="shared" si="104"/>
        <v>0</v>
      </c>
      <c r="Q68" s="62">
        <f t="shared" ref="Q68" si="106">Q74+Q80</f>
        <v>0</v>
      </c>
      <c r="R68" s="185"/>
      <c r="S68" s="187"/>
    </row>
    <row r="69" spans="2:19" ht="48.75" customHeight="1" x14ac:dyDescent="0.25">
      <c r="B69" s="144"/>
      <c r="C69" s="155"/>
      <c r="D69" s="14" t="s">
        <v>21</v>
      </c>
      <c r="E69" s="58"/>
      <c r="F69" s="62">
        <f t="shared" si="103"/>
        <v>0</v>
      </c>
      <c r="G69" s="73">
        <f t="shared" si="99"/>
        <v>0</v>
      </c>
      <c r="H69" s="62">
        <f t="shared" ref="H69:P69" si="107">H75+H81</f>
        <v>0</v>
      </c>
      <c r="I69" s="62">
        <f t="shared" si="107"/>
        <v>0</v>
      </c>
      <c r="J69" s="62">
        <f t="shared" si="107"/>
        <v>0</v>
      </c>
      <c r="K69" s="62">
        <f t="shared" si="107"/>
        <v>0</v>
      </c>
      <c r="L69" s="63">
        <f t="shared" si="107"/>
        <v>0</v>
      </c>
      <c r="M69" s="63">
        <f t="shared" si="107"/>
        <v>0</v>
      </c>
      <c r="N69" s="62">
        <f t="shared" si="107"/>
        <v>0</v>
      </c>
      <c r="O69" s="62">
        <f t="shared" ref="O69" si="108">O75+O81</f>
        <v>0</v>
      </c>
      <c r="P69" s="62">
        <f t="shared" si="107"/>
        <v>0</v>
      </c>
      <c r="Q69" s="62">
        <f t="shared" ref="Q69" si="109">Q75+Q81</f>
        <v>0</v>
      </c>
      <c r="R69" s="185"/>
      <c r="S69" s="187"/>
    </row>
    <row r="70" spans="2:19" ht="42" customHeight="1" x14ac:dyDescent="0.25">
      <c r="B70" s="144"/>
      <c r="C70" s="155"/>
      <c r="D70" s="14" t="s">
        <v>22</v>
      </c>
      <c r="E70" s="58"/>
      <c r="F70" s="62">
        <f t="shared" si="103"/>
        <v>0</v>
      </c>
      <c r="G70" s="73">
        <f t="shared" si="99"/>
        <v>0</v>
      </c>
      <c r="H70" s="62">
        <f t="shared" ref="H70:P70" si="110">H76+H82</f>
        <v>0</v>
      </c>
      <c r="I70" s="62">
        <f t="shared" si="110"/>
        <v>0</v>
      </c>
      <c r="J70" s="62">
        <f t="shared" si="110"/>
        <v>0</v>
      </c>
      <c r="K70" s="62">
        <f t="shared" si="110"/>
        <v>0</v>
      </c>
      <c r="L70" s="63">
        <f t="shared" si="110"/>
        <v>0</v>
      </c>
      <c r="M70" s="63">
        <f t="shared" si="110"/>
        <v>0</v>
      </c>
      <c r="N70" s="62">
        <f t="shared" si="110"/>
        <v>0</v>
      </c>
      <c r="O70" s="62">
        <f t="shared" ref="O70" si="111">O76+O82</f>
        <v>0</v>
      </c>
      <c r="P70" s="62">
        <f t="shared" si="110"/>
        <v>0</v>
      </c>
      <c r="Q70" s="62">
        <f t="shared" ref="Q70" si="112">Q76+Q82</f>
        <v>0</v>
      </c>
      <c r="R70" s="185"/>
      <c r="S70" s="187"/>
    </row>
    <row r="71" spans="2:19" ht="57" customHeight="1" x14ac:dyDescent="0.25">
      <c r="B71" s="145"/>
      <c r="C71" s="153"/>
      <c r="D71" s="14" t="s">
        <v>29</v>
      </c>
      <c r="E71" s="58"/>
      <c r="F71" s="62">
        <f t="shared" si="103"/>
        <v>0</v>
      </c>
      <c r="G71" s="73">
        <f>SUM(H71:Q71)</f>
        <v>0</v>
      </c>
      <c r="H71" s="62">
        <f t="shared" ref="H71:N71" si="113">H77+H83</f>
        <v>0</v>
      </c>
      <c r="I71" s="62">
        <f t="shared" si="113"/>
        <v>0</v>
      </c>
      <c r="J71" s="62">
        <f t="shared" si="113"/>
        <v>0</v>
      </c>
      <c r="K71" s="62">
        <f t="shared" si="113"/>
        <v>0</v>
      </c>
      <c r="L71" s="63">
        <f t="shared" si="113"/>
        <v>0</v>
      </c>
      <c r="M71" s="63">
        <f t="shared" si="113"/>
        <v>0</v>
      </c>
      <c r="N71" s="62">
        <f t="shared" si="113"/>
        <v>0</v>
      </c>
      <c r="O71" s="62">
        <f>O77+O83</f>
        <v>0</v>
      </c>
      <c r="P71" s="62">
        <f>P77+P83</f>
        <v>0</v>
      </c>
      <c r="Q71" s="62">
        <f>Q77+Q83</f>
        <v>0</v>
      </c>
      <c r="R71" s="189"/>
      <c r="S71" s="187"/>
    </row>
    <row r="72" spans="2:19" ht="36.75" customHeight="1" x14ac:dyDescent="0.25">
      <c r="B72" s="182" t="s">
        <v>33</v>
      </c>
      <c r="C72" s="152" t="s">
        <v>118</v>
      </c>
      <c r="D72" s="12" t="s">
        <v>17</v>
      </c>
      <c r="E72" s="35" t="s">
        <v>83</v>
      </c>
      <c r="F72" s="48">
        <f>SUM(F73:F77)</f>
        <v>0</v>
      </c>
      <c r="G72" s="36">
        <f t="shared" ref="G72:M72" si="114">SUM(G73:G77)</f>
        <v>4000</v>
      </c>
      <c r="H72" s="36">
        <f t="shared" si="114"/>
        <v>0</v>
      </c>
      <c r="I72" s="36">
        <f t="shared" si="114"/>
        <v>500</v>
      </c>
      <c r="J72" s="36">
        <f t="shared" si="114"/>
        <v>1500</v>
      </c>
      <c r="K72" s="36">
        <f t="shared" si="114"/>
        <v>1300</v>
      </c>
      <c r="L72" s="13">
        <f t="shared" si="114"/>
        <v>700</v>
      </c>
      <c r="M72" s="13">
        <f t="shared" si="114"/>
        <v>0</v>
      </c>
      <c r="N72" s="36">
        <f>SUM(N73:N77)</f>
        <v>0</v>
      </c>
      <c r="O72" s="36">
        <f>SUM(O73:O77)</f>
        <v>0</v>
      </c>
      <c r="P72" s="36">
        <f>SUM(P73:P77)</f>
        <v>0</v>
      </c>
      <c r="Q72" s="73">
        <f>SUM(Q73:Q77)</f>
        <v>0</v>
      </c>
      <c r="R72" s="184" t="s">
        <v>79</v>
      </c>
      <c r="S72" s="186" t="s">
        <v>87</v>
      </c>
    </row>
    <row r="73" spans="2:19" ht="69" customHeight="1" x14ac:dyDescent="0.25">
      <c r="B73" s="183"/>
      <c r="C73" s="155"/>
      <c r="D73" s="14" t="s">
        <v>18</v>
      </c>
      <c r="E73" s="35" t="s">
        <v>83</v>
      </c>
      <c r="F73" s="35"/>
      <c r="G73" s="73">
        <f t="shared" ref="G73:G76" si="115">SUM(H73:Q73)</f>
        <v>4000</v>
      </c>
      <c r="H73" s="52"/>
      <c r="I73" s="52">
        <v>500</v>
      </c>
      <c r="J73" s="52">
        <v>1500</v>
      </c>
      <c r="K73" s="52">
        <v>1300</v>
      </c>
      <c r="L73" s="64">
        <v>700</v>
      </c>
      <c r="M73" s="64"/>
      <c r="N73" s="52"/>
      <c r="O73" s="52"/>
      <c r="P73" s="52"/>
      <c r="Q73" s="52"/>
      <c r="R73" s="185"/>
      <c r="S73" s="187"/>
    </row>
    <row r="74" spans="2:19" ht="64.5" customHeight="1" x14ac:dyDescent="0.25">
      <c r="B74" s="183"/>
      <c r="C74" s="155"/>
      <c r="D74" s="14" t="s">
        <v>24</v>
      </c>
      <c r="E74" s="58"/>
      <c r="F74" s="35"/>
      <c r="G74" s="73">
        <f t="shared" si="115"/>
        <v>0</v>
      </c>
      <c r="H74" s="52"/>
      <c r="I74" s="52"/>
      <c r="J74" s="52"/>
      <c r="K74" s="52"/>
      <c r="L74" s="64"/>
      <c r="M74" s="64"/>
      <c r="N74" s="52"/>
      <c r="O74" s="52"/>
      <c r="P74" s="52"/>
      <c r="Q74" s="52"/>
      <c r="R74" s="185"/>
      <c r="S74" s="187"/>
    </row>
    <row r="75" spans="2:19" ht="45.75" customHeight="1" x14ac:dyDescent="0.25">
      <c r="B75" s="183"/>
      <c r="C75" s="155"/>
      <c r="D75" s="14" t="s">
        <v>21</v>
      </c>
      <c r="E75" s="58"/>
      <c r="F75" s="35"/>
      <c r="G75" s="73">
        <f t="shared" si="115"/>
        <v>0</v>
      </c>
      <c r="H75" s="52"/>
      <c r="I75" s="52"/>
      <c r="J75" s="52"/>
      <c r="K75" s="52"/>
      <c r="L75" s="64"/>
      <c r="M75" s="64"/>
      <c r="N75" s="52"/>
      <c r="O75" s="52"/>
      <c r="P75" s="52"/>
      <c r="Q75" s="52"/>
      <c r="R75" s="185"/>
      <c r="S75" s="187"/>
    </row>
    <row r="76" spans="2:19" ht="42.75" customHeight="1" x14ac:dyDescent="0.25">
      <c r="B76" s="183"/>
      <c r="C76" s="155"/>
      <c r="D76" s="14" t="s">
        <v>22</v>
      </c>
      <c r="E76" s="58"/>
      <c r="F76" s="35"/>
      <c r="G76" s="73">
        <f t="shared" si="115"/>
        <v>0</v>
      </c>
      <c r="H76" s="52"/>
      <c r="I76" s="52"/>
      <c r="J76" s="52"/>
      <c r="K76" s="52"/>
      <c r="L76" s="64"/>
      <c r="M76" s="64"/>
      <c r="N76" s="52"/>
      <c r="O76" s="52"/>
      <c r="P76" s="52"/>
      <c r="Q76" s="52"/>
      <c r="R76" s="185"/>
      <c r="S76" s="187"/>
    </row>
    <row r="77" spans="2:19" ht="30" customHeight="1" x14ac:dyDescent="0.25">
      <c r="B77" s="183"/>
      <c r="C77" s="155"/>
      <c r="D77" s="65" t="s">
        <v>29</v>
      </c>
      <c r="E77" s="66"/>
      <c r="F77" s="39"/>
      <c r="G77" s="73">
        <f>SUM(H77:Q77)</f>
        <v>0</v>
      </c>
      <c r="H77" s="56"/>
      <c r="I77" s="56"/>
      <c r="J77" s="56"/>
      <c r="K77" s="56"/>
      <c r="L77" s="57"/>
      <c r="M77" s="57"/>
      <c r="N77" s="56"/>
      <c r="O77" s="56"/>
      <c r="P77" s="56"/>
      <c r="Q77" s="56"/>
      <c r="R77" s="189"/>
      <c r="S77" s="187"/>
    </row>
    <row r="78" spans="2:19" ht="24.75" customHeight="1" x14ac:dyDescent="0.25">
      <c r="B78" s="182" t="s">
        <v>88</v>
      </c>
      <c r="C78" s="152" t="s">
        <v>119</v>
      </c>
      <c r="D78" s="12" t="s">
        <v>17</v>
      </c>
      <c r="E78" s="35" t="s">
        <v>76</v>
      </c>
      <c r="F78" s="48">
        <f>SUM(F79:F83)</f>
        <v>0</v>
      </c>
      <c r="G78" s="36">
        <f t="shared" ref="G78:M78" si="116">SUM(G79:G83)</f>
        <v>778.9</v>
      </c>
      <c r="H78" s="36">
        <f t="shared" si="116"/>
        <v>0</v>
      </c>
      <c r="I78" s="36">
        <f t="shared" si="116"/>
        <v>0</v>
      </c>
      <c r="J78" s="36">
        <f t="shared" si="116"/>
        <v>0</v>
      </c>
      <c r="K78" s="36">
        <f t="shared" si="116"/>
        <v>778.9</v>
      </c>
      <c r="L78" s="13">
        <f t="shared" si="116"/>
        <v>0</v>
      </c>
      <c r="M78" s="13">
        <f t="shared" si="116"/>
        <v>0</v>
      </c>
      <c r="N78" s="36">
        <f>SUM(N79:N83)</f>
        <v>0</v>
      </c>
      <c r="O78" s="36">
        <f>SUM(O79:O83)</f>
        <v>0</v>
      </c>
      <c r="P78" s="36">
        <f>SUM(P79:P83)</f>
        <v>0</v>
      </c>
      <c r="Q78" s="73">
        <f>SUM(Q79:Q83)</f>
        <v>0</v>
      </c>
      <c r="R78" s="184" t="s">
        <v>79</v>
      </c>
      <c r="S78" s="186" t="s">
        <v>77</v>
      </c>
    </row>
    <row r="79" spans="2:19" ht="60" customHeight="1" x14ac:dyDescent="0.25">
      <c r="B79" s="183"/>
      <c r="C79" s="155"/>
      <c r="D79" s="14" t="s">
        <v>18</v>
      </c>
      <c r="E79" s="35" t="s">
        <v>76</v>
      </c>
      <c r="F79" s="35"/>
      <c r="G79" s="73">
        <f t="shared" ref="G79:G82" si="117">SUM(H79:Q79)</f>
        <v>778.9</v>
      </c>
      <c r="H79" s="52"/>
      <c r="I79" s="52"/>
      <c r="J79" s="52"/>
      <c r="K79" s="52">
        <v>778.9</v>
      </c>
      <c r="L79" s="64"/>
      <c r="M79" s="64"/>
      <c r="N79" s="52"/>
      <c r="O79" s="52"/>
      <c r="P79" s="52"/>
      <c r="Q79" s="52"/>
      <c r="R79" s="185"/>
      <c r="S79" s="187"/>
    </row>
    <row r="80" spans="2:19" ht="64.5" customHeight="1" x14ac:dyDescent="0.25">
      <c r="B80" s="183"/>
      <c r="C80" s="155"/>
      <c r="D80" s="14" t="s">
        <v>24</v>
      </c>
      <c r="E80" s="58"/>
      <c r="F80" s="35"/>
      <c r="G80" s="73">
        <f t="shared" si="117"/>
        <v>0</v>
      </c>
      <c r="H80" s="52"/>
      <c r="I80" s="52"/>
      <c r="J80" s="52"/>
      <c r="K80" s="52"/>
      <c r="L80" s="64"/>
      <c r="M80" s="64"/>
      <c r="N80" s="52"/>
      <c r="O80" s="52"/>
      <c r="P80" s="52"/>
      <c r="Q80" s="52"/>
      <c r="R80" s="185"/>
      <c r="S80" s="187"/>
    </row>
    <row r="81" spans="2:19" ht="38.25" x14ac:dyDescent="0.25">
      <c r="B81" s="183"/>
      <c r="C81" s="155"/>
      <c r="D81" s="14" t="s">
        <v>21</v>
      </c>
      <c r="E81" s="58"/>
      <c r="F81" s="35"/>
      <c r="G81" s="73">
        <f t="shared" si="117"/>
        <v>0</v>
      </c>
      <c r="H81" s="52"/>
      <c r="I81" s="52"/>
      <c r="J81" s="52"/>
      <c r="K81" s="52"/>
      <c r="L81" s="64"/>
      <c r="M81" s="64"/>
      <c r="N81" s="52"/>
      <c r="O81" s="52"/>
      <c r="P81" s="52"/>
      <c r="Q81" s="52"/>
      <c r="R81" s="185"/>
      <c r="S81" s="187"/>
    </row>
    <row r="82" spans="2:19" ht="38.25" x14ac:dyDescent="0.25">
      <c r="B82" s="183"/>
      <c r="C82" s="155"/>
      <c r="D82" s="14" t="s">
        <v>22</v>
      </c>
      <c r="E82" s="58"/>
      <c r="F82" s="35"/>
      <c r="G82" s="73">
        <f t="shared" si="117"/>
        <v>0</v>
      </c>
      <c r="H82" s="52"/>
      <c r="I82" s="52"/>
      <c r="J82" s="52"/>
      <c r="K82" s="52"/>
      <c r="L82" s="64"/>
      <c r="M82" s="64"/>
      <c r="N82" s="52"/>
      <c r="O82" s="52"/>
      <c r="P82" s="52"/>
      <c r="Q82" s="52"/>
      <c r="R82" s="185"/>
      <c r="S82" s="187"/>
    </row>
    <row r="83" spans="2:19" ht="22.5" customHeight="1" x14ac:dyDescent="0.25">
      <c r="B83" s="188"/>
      <c r="C83" s="153"/>
      <c r="D83" s="14" t="s">
        <v>29</v>
      </c>
      <c r="E83" s="58"/>
      <c r="F83" s="35"/>
      <c r="G83" s="73">
        <f>SUM(H83:Q83)</f>
        <v>0</v>
      </c>
      <c r="H83" s="52"/>
      <c r="I83" s="52"/>
      <c r="J83" s="52"/>
      <c r="K83" s="52"/>
      <c r="L83" s="64"/>
      <c r="M83" s="64"/>
      <c r="N83" s="52"/>
      <c r="O83" s="52"/>
      <c r="P83" s="52"/>
      <c r="Q83" s="52"/>
      <c r="R83" s="189"/>
      <c r="S83" s="190"/>
    </row>
    <row r="84" spans="2:19" ht="27.75" customHeight="1" x14ac:dyDescent="0.25">
      <c r="B84" s="144" t="s">
        <v>96</v>
      </c>
      <c r="C84" s="155" t="s">
        <v>158</v>
      </c>
      <c r="D84" s="67" t="s">
        <v>17</v>
      </c>
      <c r="E84" s="84" t="s">
        <v>144</v>
      </c>
      <c r="F84" s="42">
        <f>SUM(F85:F89)</f>
        <v>0</v>
      </c>
      <c r="G84" s="38">
        <f>SUM(G85:G89)</f>
        <v>18984.8</v>
      </c>
      <c r="H84" s="38">
        <f>SUM(H85:H89)</f>
        <v>0</v>
      </c>
      <c r="I84" s="38">
        <f t="shared" ref="I84:M84" si="118">SUM(I85:I89)</f>
        <v>0</v>
      </c>
      <c r="J84" s="38">
        <f t="shared" si="118"/>
        <v>0</v>
      </c>
      <c r="K84" s="38">
        <f t="shared" si="118"/>
        <v>0</v>
      </c>
      <c r="L84" s="68">
        <f t="shared" si="118"/>
        <v>0</v>
      </c>
      <c r="M84" s="68">
        <f t="shared" si="118"/>
        <v>0</v>
      </c>
      <c r="N84" s="38">
        <f>SUM(N85:N89)</f>
        <v>2418.8000000000002</v>
      </c>
      <c r="O84" s="38">
        <f>SUM(O85:O89)</f>
        <v>16566</v>
      </c>
      <c r="P84" s="38">
        <f>SUM(P85:P89)</f>
        <v>0</v>
      </c>
      <c r="Q84" s="75">
        <f>SUM(Q85:Q89)</f>
        <v>0</v>
      </c>
      <c r="R84" s="185" t="str">
        <f>R90</f>
        <v>МАУ «ОЛИМП»</v>
      </c>
      <c r="S84" s="186" t="s">
        <v>142</v>
      </c>
    </row>
    <row r="85" spans="2:19" ht="73.5" customHeight="1" x14ac:dyDescent="0.25">
      <c r="B85" s="144"/>
      <c r="C85" s="155"/>
      <c r="D85" s="14" t="s">
        <v>18</v>
      </c>
      <c r="E85" s="35" t="s">
        <v>144</v>
      </c>
      <c r="F85" s="50">
        <f>F91+F97+F103</f>
        <v>0</v>
      </c>
      <c r="G85" s="73">
        <f t="shared" ref="G85:G88" si="119">SUM(H85:Q85)</f>
        <v>18834.8</v>
      </c>
      <c r="H85" s="50">
        <f>H91+H97+H103</f>
        <v>0</v>
      </c>
      <c r="I85" s="50">
        <f t="shared" ref="I85:Q85" si="120">I91+I97+I103</f>
        <v>0</v>
      </c>
      <c r="J85" s="50">
        <f t="shared" si="120"/>
        <v>0</v>
      </c>
      <c r="K85" s="50">
        <f t="shared" si="120"/>
        <v>0</v>
      </c>
      <c r="L85" s="50">
        <f t="shared" si="120"/>
        <v>0</v>
      </c>
      <c r="M85" s="50">
        <f t="shared" si="120"/>
        <v>0</v>
      </c>
      <c r="N85" s="50">
        <f>N91+N97+N103</f>
        <v>2268.8000000000002</v>
      </c>
      <c r="O85" s="50">
        <f t="shared" si="120"/>
        <v>16566</v>
      </c>
      <c r="P85" s="50">
        <f t="shared" si="120"/>
        <v>0</v>
      </c>
      <c r="Q85" s="50">
        <f t="shared" si="120"/>
        <v>0</v>
      </c>
      <c r="R85" s="185"/>
      <c r="S85" s="187"/>
    </row>
    <row r="86" spans="2:19" ht="72" customHeight="1" x14ac:dyDescent="0.25">
      <c r="B86" s="144"/>
      <c r="C86" s="155"/>
      <c r="D86" s="14" t="s">
        <v>24</v>
      </c>
      <c r="E86" s="58"/>
      <c r="F86" s="50">
        <f t="shared" ref="F86:F89" si="121">F92+F98+F104</f>
        <v>0</v>
      </c>
      <c r="G86" s="73">
        <f t="shared" si="119"/>
        <v>0</v>
      </c>
      <c r="H86" s="50">
        <f t="shared" ref="H86:Q86" si="122">H92+H98+H104</f>
        <v>0</v>
      </c>
      <c r="I86" s="50">
        <f t="shared" si="122"/>
        <v>0</v>
      </c>
      <c r="J86" s="50">
        <f t="shared" si="122"/>
        <v>0</v>
      </c>
      <c r="K86" s="50">
        <f t="shared" si="122"/>
        <v>0</v>
      </c>
      <c r="L86" s="50">
        <f t="shared" si="122"/>
        <v>0</v>
      </c>
      <c r="M86" s="50">
        <f t="shared" si="122"/>
        <v>0</v>
      </c>
      <c r="N86" s="50">
        <f t="shared" si="122"/>
        <v>0</v>
      </c>
      <c r="O86" s="50">
        <f t="shared" si="122"/>
        <v>0</v>
      </c>
      <c r="P86" s="50">
        <f t="shared" si="122"/>
        <v>0</v>
      </c>
      <c r="Q86" s="50">
        <f t="shared" si="122"/>
        <v>0</v>
      </c>
      <c r="R86" s="185"/>
      <c r="S86" s="187"/>
    </row>
    <row r="87" spans="2:19" ht="44.25" customHeight="1" x14ac:dyDescent="0.25">
      <c r="B87" s="144"/>
      <c r="C87" s="155"/>
      <c r="D87" s="14" t="s">
        <v>21</v>
      </c>
      <c r="E87" s="58"/>
      <c r="F87" s="50">
        <f t="shared" si="121"/>
        <v>0</v>
      </c>
      <c r="G87" s="73">
        <f t="shared" si="119"/>
        <v>0</v>
      </c>
      <c r="H87" s="50">
        <f t="shared" ref="H87:Q87" si="123">H93+H99+H105</f>
        <v>0</v>
      </c>
      <c r="I87" s="50">
        <f t="shared" si="123"/>
        <v>0</v>
      </c>
      <c r="J87" s="50">
        <f t="shared" si="123"/>
        <v>0</v>
      </c>
      <c r="K87" s="50">
        <f t="shared" si="123"/>
        <v>0</v>
      </c>
      <c r="L87" s="50">
        <f t="shared" si="123"/>
        <v>0</v>
      </c>
      <c r="M87" s="50">
        <f t="shared" si="123"/>
        <v>0</v>
      </c>
      <c r="N87" s="50">
        <f t="shared" si="123"/>
        <v>0</v>
      </c>
      <c r="O87" s="50">
        <f t="shared" si="123"/>
        <v>0</v>
      </c>
      <c r="P87" s="50">
        <f t="shared" si="123"/>
        <v>0</v>
      </c>
      <c r="Q87" s="50">
        <f t="shared" si="123"/>
        <v>0</v>
      </c>
      <c r="R87" s="185"/>
      <c r="S87" s="187"/>
    </row>
    <row r="88" spans="2:19" ht="41.25" customHeight="1" x14ac:dyDescent="0.25">
      <c r="B88" s="144"/>
      <c r="C88" s="155"/>
      <c r="D88" s="14" t="s">
        <v>22</v>
      </c>
      <c r="E88" s="72" t="s">
        <v>133</v>
      </c>
      <c r="F88" s="50">
        <f t="shared" si="121"/>
        <v>0</v>
      </c>
      <c r="G88" s="73">
        <f t="shared" si="119"/>
        <v>150</v>
      </c>
      <c r="H88" s="50">
        <f t="shared" ref="H88:Q88" si="124">H94+H100+H106</f>
        <v>0</v>
      </c>
      <c r="I88" s="50">
        <f t="shared" si="124"/>
        <v>0</v>
      </c>
      <c r="J88" s="50">
        <f t="shared" si="124"/>
        <v>0</v>
      </c>
      <c r="K88" s="50">
        <f t="shared" si="124"/>
        <v>0</v>
      </c>
      <c r="L88" s="50">
        <f t="shared" si="124"/>
        <v>0</v>
      </c>
      <c r="M88" s="50">
        <f t="shared" si="124"/>
        <v>0</v>
      </c>
      <c r="N88" s="50">
        <f t="shared" si="124"/>
        <v>150</v>
      </c>
      <c r="O88" s="50">
        <f t="shared" si="124"/>
        <v>0</v>
      </c>
      <c r="P88" s="50">
        <f t="shared" si="124"/>
        <v>0</v>
      </c>
      <c r="Q88" s="50">
        <f t="shared" si="124"/>
        <v>0</v>
      </c>
      <c r="R88" s="185"/>
      <c r="S88" s="187"/>
    </row>
    <row r="89" spans="2:19" ht="25.5" customHeight="1" x14ac:dyDescent="0.25">
      <c r="B89" s="145"/>
      <c r="C89" s="153"/>
      <c r="D89" s="14" t="s">
        <v>29</v>
      </c>
      <c r="E89" s="35"/>
      <c r="F89" s="50">
        <f t="shared" si="121"/>
        <v>0</v>
      </c>
      <c r="G89" s="73">
        <f>SUM(H89:Q89)</f>
        <v>0</v>
      </c>
      <c r="H89" s="50">
        <f t="shared" ref="H89:Q89" si="125">H95+H101+H107</f>
        <v>0</v>
      </c>
      <c r="I89" s="50">
        <f t="shared" si="125"/>
        <v>0</v>
      </c>
      <c r="J89" s="50">
        <f t="shared" si="125"/>
        <v>0</v>
      </c>
      <c r="K89" s="50">
        <f t="shared" si="125"/>
        <v>0</v>
      </c>
      <c r="L89" s="50">
        <f t="shared" si="125"/>
        <v>0</v>
      </c>
      <c r="M89" s="50">
        <f t="shared" si="125"/>
        <v>0</v>
      </c>
      <c r="N89" s="50">
        <f t="shared" si="125"/>
        <v>0</v>
      </c>
      <c r="O89" s="50">
        <f t="shared" si="125"/>
        <v>0</v>
      </c>
      <c r="P89" s="50">
        <f t="shared" si="125"/>
        <v>0</v>
      </c>
      <c r="Q89" s="50">
        <f t="shared" si="125"/>
        <v>0</v>
      </c>
      <c r="R89" s="189"/>
      <c r="S89" s="190"/>
    </row>
    <row r="90" spans="2:19" ht="27.75" customHeight="1" x14ac:dyDescent="0.25">
      <c r="B90" s="182" t="s">
        <v>97</v>
      </c>
      <c r="C90" s="152" t="s">
        <v>120</v>
      </c>
      <c r="D90" s="12" t="s">
        <v>17</v>
      </c>
      <c r="E90" s="35" t="s">
        <v>133</v>
      </c>
      <c r="F90" s="48">
        <f>SUM(F91:F95)</f>
        <v>0</v>
      </c>
      <c r="G90" s="36">
        <f>SUM(G91:G95)</f>
        <v>157.9</v>
      </c>
      <c r="H90" s="36">
        <f>SUM(H91:H95)</f>
        <v>0</v>
      </c>
      <c r="I90" s="36">
        <f t="shared" ref="I90:M90" si="126">SUM(I91:I95)</f>
        <v>0</v>
      </c>
      <c r="J90" s="36">
        <f t="shared" si="126"/>
        <v>0</v>
      </c>
      <c r="K90" s="36">
        <f t="shared" si="126"/>
        <v>0</v>
      </c>
      <c r="L90" s="13">
        <f t="shared" si="126"/>
        <v>0</v>
      </c>
      <c r="M90" s="13">
        <f t="shared" si="126"/>
        <v>0</v>
      </c>
      <c r="N90" s="36">
        <f>SUM(N91:N95)</f>
        <v>157.9</v>
      </c>
      <c r="O90" s="36">
        <f>SUM(O91:O95)</f>
        <v>0</v>
      </c>
      <c r="P90" s="36">
        <f>SUM(P91:P95)</f>
        <v>0</v>
      </c>
      <c r="Q90" s="73">
        <f>SUM(Q91:Q95)</f>
        <v>0</v>
      </c>
      <c r="R90" s="184" t="s">
        <v>26</v>
      </c>
      <c r="S90" s="187" t="s">
        <v>102</v>
      </c>
    </row>
    <row r="91" spans="2:19" ht="60.75" customHeight="1" x14ac:dyDescent="0.25">
      <c r="B91" s="183"/>
      <c r="C91" s="155"/>
      <c r="D91" s="14" t="s">
        <v>18</v>
      </c>
      <c r="E91" s="35" t="s">
        <v>133</v>
      </c>
      <c r="F91" s="35"/>
      <c r="G91" s="73">
        <f t="shared" ref="G91:G94" si="127">SUM(H91:Q91)</f>
        <v>7.9</v>
      </c>
      <c r="H91" s="60"/>
      <c r="I91" s="60"/>
      <c r="J91" s="52"/>
      <c r="K91" s="60"/>
      <c r="L91" s="61"/>
      <c r="M91" s="61"/>
      <c r="N91" s="60">
        <v>7.9</v>
      </c>
      <c r="O91" s="60"/>
      <c r="P91" s="60"/>
      <c r="Q91" s="60"/>
      <c r="R91" s="185"/>
      <c r="S91" s="187"/>
    </row>
    <row r="92" spans="2:19" ht="69" customHeight="1" x14ac:dyDescent="0.25">
      <c r="B92" s="183"/>
      <c r="C92" s="155"/>
      <c r="D92" s="14" t="s">
        <v>24</v>
      </c>
      <c r="E92" s="58"/>
      <c r="F92" s="35"/>
      <c r="G92" s="73">
        <f t="shared" si="127"/>
        <v>0</v>
      </c>
      <c r="H92" s="60"/>
      <c r="I92" s="60"/>
      <c r="J92" s="60"/>
      <c r="K92" s="60"/>
      <c r="L92" s="61"/>
      <c r="M92" s="61"/>
      <c r="N92" s="60"/>
      <c r="O92" s="60"/>
      <c r="P92" s="60"/>
      <c r="Q92" s="60"/>
      <c r="R92" s="185"/>
      <c r="S92" s="187"/>
    </row>
    <row r="93" spans="2:19" ht="42.75" customHeight="1" x14ac:dyDescent="0.25">
      <c r="B93" s="183"/>
      <c r="C93" s="155"/>
      <c r="D93" s="14" t="s">
        <v>21</v>
      </c>
      <c r="E93" s="58"/>
      <c r="F93" s="35"/>
      <c r="G93" s="73">
        <f t="shared" si="127"/>
        <v>0</v>
      </c>
      <c r="H93" s="60"/>
      <c r="I93" s="60"/>
      <c r="J93" s="60"/>
      <c r="K93" s="60"/>
      <c r="L93" s="61"/>
      <c r="M93" s="61"/>
      <c r="N93" s="60"/>
      <c r="O93" s="60"/>
      <c r="P93" s="60"/>
      <c r="Q93" s="60"/>
      <c r="R93" s="185"/>
      <c r="S93" s="187"/>
    </row>
    <row r="94" spans="2:19" ht="42.75" customHeight="1" x14ac:dyDescent="0.25">
      <c r="B94" s="183"/>
      <c r="C94" s="155"/>
      <c r="D94" s="14" t="s">
        <v>22</v>
      </c>
      <c r="E94" s="72" t="s">
        <v>133</v>
      </c>
      <c r="F94" s="35"/>
      <c r="G94" s="73">
        <f t="shared" si="127"/>
        <v>150</v>
      </c>
      <c r="H94" s="60"/>
      <c r="I94" s="60"/>
      <c r="J94" s="60"/>
      <c r="K94" s="60"/>
      <c r="L94" s="61"/>
      <c r="M94" s="61"/>
      <c r="N94" s="52">
        <v>150</v>
      </c>
      <c r="O94" s="60"/>
      <c r="P94" s="60"/>
      <c r="Q94" s="60"/>
      <c r="R94" s="185"/>
      <c r="S94" s="187"/>
    </row>
    <row r="95" spans="2:19" ht="25.5" customHeight="1" x14ac:dyDescent="0.25">
      <c r="B95" s="188"/>
      <c r="C95" s="153"/>
      <c r="D95" s="14" t="s">
        <v>29</v>
      </c>
      <c r="E95" s="35"/>
      <c r="F95" s="35"/>
      <c r="G95" s="73">
        <f>SUM(H95:Q95)</f>
        <v>0</v>
      </c>
      <c r="H95" s="60"/>
      <c r="I95" s="60"/>
      <c r="J95" s="52"/>
      <c r="K95" s="60"/>
      <c r="L95" s="61"/>
      <c r="M95" s="61"/>
      <c r="N95" s="60"/>
      <c r="O95" s="60"/>
      <c r="P95" s="60"/>
      <c r="Q95" s="60"/>
      <c r="R95" s="189"/>
      <c r="S95" s="190"/>
    </row>
    <row r="96" spans="2:19" ht="25.5" customHeight="1" x14ac:dyDescent="0.25">
      <c r="B96" s="182" t="s">
        <v>134</v>
      </c>
      <c r="C96" s="152" t="s">
        <v>135</v>
      </c>
      <c r="D96" s="12" t="s">
        <v>17</v>
      </c>
      <c r="E96" s="72" t="s">
        <v>133</v>
      </c>
      <c r="F96" s="79">
        <f>SUM(F97:F101)</f>
        <v>0</v>
      </c>
      <c r="G96" s="73">
        <f>SUM(G97:G101)</f>
        <v>90.9</v>
      </c>
      <c r="H96" s="73">
        <f>SUM(H97:H101)</f>
        <v>0</v>
      </c>
      <c r="I96" s="73">
        <f t="shared" ref="I96:M96" si="128">SUM(I97:I101)</f>
        <v>0</v>
      </c>
      <c r="J96" s="73">
        <f t="shared" si="128"/>
        <v>0</v>
      </c>
      <c r="K96" s="73">
        <f t="shared" si="128"/>
        <v>0</v>
      </c>
      <c r="L96" s="13">
        <f t="shared" si="128"/>
        <v>0</v>
      </c>
      <c r="M96" s="13">
        <f t="shared" si="128"/>
        <v>0</v>
      </c>
      <c r="N96" s="73">
        <f>SUM(N97:N101)</f>
        <v>90.9</v>
      </c>
      <c r="O96" s="73">
        <f>SUM(O97:O101)</f>
        <v>0</v>
      </c>
      <c r="P96" s="73">
        <f>SUM(P97:P101)</f>
        <v>0</v>
      </c>
      <c r="Q96" s="73">
        <f>SUM(Q97:Q101)</f>
        <v>0</v>
      </c>
      <c r="R96" s="184" t="s">
        <v>26</v>
      </c>
      <c r="S96" s="186" t="s">
        <v>136</v>
      </c>
    </row>
    <row r="97" spans="2:19" ht="61.5" customHeight="1" x14ac:dyDescent="0.25">
      <c r="B97" s="183"/>
      <c r="C97" s="155"/>
      <c r="D97" s="14" t="s">
        <v>18</v>
      </c>
      <c r="E97" s="72" t="s">
        <v>133</v>
      </c>
      <c r="F97" s="72"/>
      <c r="G97" s="73">
        <f t="shared" ref="G97:G101" si="129">SUM(H97:Q97)</f>
        <v>90.9</v>
      </c>
      <c r="H97" s="60"/>
      <c r="I97" s="60"/>
      <c r="J97" s="52"/>
      <c r="K97" s="60"/>
      <c r="L97" s="61"/>
      <c r="M97" s="61"/>
      <c r="N97" s="60">
        <v>90.9</v>
      </c>
      <c r="O97" s="60"/>
      <c r="P97" s="60"/>
      <c r="Q97" s="60"/>
      <c r="R97" s="185"/>
      <c r="S97" s="187"/>
    </row>
    <row r="98" spans="2:19" ht="69" customHeight="1" x14ac:dyDescent="0.25">
      <c r="B98" s="183"/>
      <c r="C98" s="155"/>
      <c r="D98" s="14" t="s">
        <v>24</v>
      </c>
      <c r="E98" s="58"/>
      <c r="F98" s="72"/>
      <c r="G98" s="73">
        <f t="shared" si="129"/>
        <v>0</v>
      </c>
      <c r="H98" s="60"/>
      <c r="I98" s="60"/>
      <c r="J98" s="60"/>
      <c r="K98" s="60"/>
      <c r="L98" s="61"/>
      <c r="M98" s="61"/>
      <c r="N98" s="60"/>
      <c r="O98" s="60"/>
      <c r="P98" s="60"/>
      <c r="Q98" s="60"/>
      <c r="R98" s="185"/>
      <c r="S98" s="187"/>
    </row>
    <row r="99" spans="2:19" ht="44.25" customHeight="1" x14ac:dyDescent="0.25">
      <c r="B99" s="183"/>
      <c r="C99" s="155"/>
      <c r="D99" s="14" t="s">
        <v>21</v>
      </c>
      <c r="E99" s="58"/>
      <c r="F99" s="72"/>
      <c r="G99" s="73">
        <f t="shared" si="129"/>
        <v>0</v>
      </c>
      <c r="H99" s="60"/>
      <c r="I99" s="60"/>
      <c r="J99" s="60"/>
      <c r="K99" s="60"/>
      <c r="L99" s="61"/>
      <c r="M99" s="61"/>
      <c r="N99" s="60"/>
      <c r="O99" s="60"/>
      <c r="P99" s="60"/>
      <c r="Q99" s="60"/>
      <c r="R99" s="185"/>
      <c r="S99" s="187"/>
    </row>
    <row r="100" spans="2:19" ht="45" customHeight="1" x14ac:dyDescent="0.25">
      <c r="B100" s="183"/>
      <c r="C100" s="155"/>
      <c r="D100" s="14" t="s">
        <v>22</v>
      </c>
      <c r="E100" s="58"/>
      <c r="F100" s="72"/>
      <c r="G100" s="73">
        <f t="shared" si="129"/>
        <v>0</v>
      </c>
      <c r="H100" s="60"/>
      <c r="I100" s="60"/>
      <c r="J100" s="60"/>
      <c r="K100" s="60"/>
      <c r="L100" s="61"/>
      <c r="M100" s="61"/>
      <c r="N100" s="52"/>
      <c r="O100" s="60"/>
      <c r="P100" s="60"/>
      <c r="Q100" s="60"/>
      <c r="R100" s="185"/>
      <c r="S100" s="187"/>
    </row>
    <row r="101" spans="2:19" ht="25.5" customHeight="1" x14ac:dyDescent="0.25">
      <c r="B101" s="183"/>
      <c r="C101" s="155"/>
      <c r="D101" s="65" t="s">
        <v>29</v>
      </c>
      <c r="E101" s="76"/>
      <c r="F101" s="76"/>
      <c r="G101" s="74">
        <f t="shared" si="129"/>
        <v>0</v>
      </c>
      <c r="H101" s="95"/>
      <c r="I101" s="95"/>
      <c r="J101" s="56"/>
      <c r="K101" s="95"/>
      <c r="L101" s="96"/>
      <c r="M101" s="96"/>
      <c r="N101" s="95"/>
      <c r="O101" s="95"/>
      <c r="P101" s="95"/>
      <c r="Q101" s="95"/>
      <c r="R101" s="185"/>
      <c r="S101" s="187"/>
    </row>
    <row r="102" spans="2:19" ht="25.5" customHeight="1" x14ac:dyDescent="0.25">
      <c r="B102" s="182" t="s">
        <v>141</v>
      </c>
      <c r="C102" s="152" t="s">
        <v>143</v>
      </c>
      <c r="D102" s="12" t="s">
        <v>17</v>
      </c>
      <c r="E102" s="72" t="s">
        <v>144</v>
      </c>
      <c r="F102" s="79">
        <f>SUM(F103:F107)</f>
        <v>0</v>
      </c>
      <c r="G102" s="73">
        <f>SUM(G103:G107)</f>
        <v>18736</v>
      </c>
      <c r="H102" s="73">
        <f>SUM(H103:H107)</f>
        <v>0</v>
      </c>
      <c r="I102" s="73">
        <f t="shared" ref="I102:M102" si="130">SUM(I103:I107)</f>
        <v>0</v>
      </c>
      <c r="J102" s="73">
        <f t="shared" si="130"/>
        <v>0</v>
      </c>
      <c r="K102" s="73">
        <f t="shared" si="130"/>
        <v>0</v>
      </c>
      <c r="L102" s="13">
        <f t="shared" si="130"/>
        <v>0</v>
      </c>
      <c r="M102" s="13">
        <f t="shared" si="130"/>
        <v>0</v>
      </c>
      <c r="N102" s="73">
        <f>SUM(N103:N107)</f>
        <v>2170</v>
      </c>
      <c r="O102" s="73">
        <f>SUM(O103:O107)</f>
        <v>16566</v>
      </c>
      <c r="P102" s="73">
        <f>SUM(P103:P107)</f>
        <v>0</v>
      </c>
      <c r="Q102" s="73">
        <f>SUM(Q103:Q107)</f>
        <v>0</v>
      </c>
      <c r="R102" s="184" t="s">
        <v>26</v>
      </c>
      <c r="S102" s="186" t="s">
        <v>151</v>
      </c>
    </row>
    <row r="103" spans="2:19" ht="64.5" customHeight="1" x14ac:dyDescent="0.25">
      <c r="B103" s="183"/>
      <c r="C103" s="155"/>
      <c r="D103" s="14" t="s">
        <v>18</v>
      </c>
      <c r="E103" s="72" t="s">
        <v>144</v>
      </c>
      <c r="F103" s="72"/>
      <c r="G103" s="73">
        <f t="shared" ref="G103:G106" si="131">SUM(H103:Q103)</f>
        <v>18736</v>
      </c>
      <c r="H103" s="60"/>
      <c r="I103" s="60"/>
      <c r="J103" s="52"/>
      <c r="K103" s="60"/>
      <c r="L103" s="61"/>
      <c r="M103" s="61"/>
      <c r="N103" s="52">
        <v>2170</v>
      </c>
      <c r="O103" s="52">
        <v>16566</v>
      </c>
      <c r="P103" s="60"/>
      <c r="Q103" s="60"/>
      <c r="R103" s="185"/>
      <c r="S103" s="187"/>
    </row>
    <row r="104" spans="2:19" ht="66" customHeight="1" x14ac:dyDescent="0.25">
      <c r="B104" s="183"/>
      <c r="C104" s="155"/>
      <c r="D104" s="14" t="s">
        <v>24</v>
      </c>
      <c r="E104" s="58"/>
      <c r="F104" s="72"/>
      <c r="G104" s="73">
        <f t="shared" si="131"/>
        <v>0</v>
      </c>
      <c r="H104" s="60"/>
      <c r="I104" s="60"/>
      <c r="J104" s="60"/>
      <c r="K104" s="60"/>
      <c r="L104" s="61"/>
      <c r="M104" s="61"/>
      <c r="N104" s="60"/>
      <c r="O104" s="60"/>
      <c r="P104" s="60"/>
      <c r="Q104" s="60"/>
      <c r="R104" s="185"/>
      <c r="S104" s="187"/>
    </row>
    <row r="105" spans="2:19" ht="37.5" customHeight="1" x14ac:dyDescent="0.25">
      <c r="B105" s="183"/>
      <c r="C105" s="155"/>
      <c r="D105" s="14" t="s">
        <v>21</v>
      </c>
      <c r="E105" s="58"/>
      <c r="F105" s="72"/>
      <c r="G105" s="73">
        <f t="shared" si="131"/>
        <v>0</v>
      </c>
      <c r="H105" s="60"/>
      <c r="I105" s="60"/>
      <c r="J105" s="60"/>
      <c r="K105" s="60"/>
      <c r="L105" s="61"/>
      <c r="M105" s="61"/>
      <c r="N105" s="60"/>
      <c r="O105" s="60"/>
      <c r="P105" s="60"/>
      <c r="Q105" s="60"/>
      <c r="R105" s="185"/>
      <c r="S105" s="187"/>
    </row>
    <row r="106" spans="2:19" ht="42" customHeight="1" x14ac:dyDescent="0.25">
      <c r="B106" s="183"/>
      <c r="C106" s="155"/>
      <c r="D106" s="14" t="s">
        <v>22</v>
      </c>
      <c r="E106" s="58"/>
      <c r="F106" s="72"/>
      <c r="G106" s="73">
        <f t="shared" si="131"/>
        <v>0</v>
      </c>
      <c r="H106" s="60"/>
      <c r="I106" s="60"/>
      <c r="J106" s="60"/>
      <c r="K106" s="60"/>
      <c r="L106" s="61"/>
      <c r="M106" s="61"/>
      <c r="N106" s="52"/>
      <c r="O106" s="60"/>
      <c r="P106" s="60"/>
      <c r="Q106" s="60"/>
      <c r="R106" s="185"/>
      <c r="S106" s="187"/>
    </row>
    <row r="107" spans="2:19" ht="25.5" customHeight="1" thickBot="1" x14ac:dyDescent="0.3">
      <c r="B107" s="191"/>
      <c r="C107" s="156"/>
      <c r="D107" s="90" t="s">
        <v>29</v>
      </c>
      <c r="E107" s="91"/>
      <c r="F107" s="91"/>
      <c r="G107" s="89">
        <f>SUM(H107:Q107)</f>
        <v>0</v>
      </c>
      <c r="H107" s="92"/>
      <c r="I107" s="92"/>
      <c r="J107" s="93"/>
      <c r="K107" s="92"/>
      <c r="L107" s="94"/>
      <c r="M107" s="94"/>
      <c r="N107" s="92"/>
      <c r="O107" s="92"/>
      <c r="P107" s="92"/>
      <c r="Q107" s="92"/>
      <c r="R107" s="192"/>
      <c r="S107" s="193"/>
    </row>
    <row r="108" spans="2:19" ht="19.5" customHeight="1" x14ac:dyDescent="0.25">
      <c r="B108" s="198" t="s">
        <v>90</v>
      </c>
      <c r="C108" s="198"/>
      <c r="D108" s="198"/>
      <c r="E108" s="198"/>
      <c r="F108" s="198"/>
      <c r="G108" s="198"/>
      <c r="H108" s="198"/>
      <c r="I108" s="198"/>
      <c r="J108" s="198"/>
      <c r="K108" s="198"/>
      <c r="L108" s="198"/>
      <c r="M108" s="198"/>
      <c r="N108" s="198"/>
      <c r="O108" s="198"/>
      <c r="P108" s="198"/>
      <c r="Q108" s="198"/>
      <c r="R108" s="198"/>
      <c r="S108" s="198"/>
    </row>
  </sheetData>
  <sheetProtection password="C665" sheet="1" objects="1" scenarios="1"/>
  <mergeCells count="76">
    <mergeCell ref="R10:R16"/>
    <mergeCell ref="S10:S16"/>
    <mergeCell ref="S90:S95"/>
    <mergeCell ref="B42:B47"/>
    <mergeCell ref="C42:C47"/>
    <mergeCell ref="C72:C77"/>
    <mergeCell ref="S72:S77"/>
    <mergeCell ref="R18:R23"/>
    <mergeCell ref="B18:B23"/>
    <mergeCell ref="G10:G16"/>
    <mergeCell ref="S24:S29"/>
    <mergeCell ref="B30:B35"/>
    <mergeCell ref="C30:C35"/>
    <mergeCell ref="R24:R29"/>
    <mergeCell ref="B24:B29"/>
    <mergeCell ref="C24:C29"/>
    <mergeCell ref="C36:C41"/>
    <mergeCell ref="B36:B41"/>
    <mergeCell ref="C48:C53"/>
    <mergeCell ref="C54:C59"/>
    <mergeCell ref="S54:S59"/>
    <mergeCell ref="R42:R47"/>
    <mergeCell ref="S48:S53"/>
    <mergeCell ref="C78:C83"/>
    <mergeCell ref="R78:R83"/>
    <mergeCell ref="S78:S83"/>
    <mergeCell ref="C66:C71"/>
    <mergeCell ref="S66:S71"/>
    <mergeCell ref="B78:B83"/>
    <mergeCell ref="B5:S5"/>
    <mergeCell ref="C60:C65"/>
    <mergeCell ref="S60:S65"/>
    <mergeCell ref="B108:S108"/>
    <mergeCell ref="S18:S23"/>
    <mergeCell ref="R72:R77"/>
    <mergeCell ref="B72:B77"/>
    <mergeCell ref="R66:R71"/>
    <mergeCell ref="B66:B71"/>
    <mergeCell ref="R60:R65"/>
    <mergeCell ref="B60:B65"/>
    <mergeCell ref="R54:R59"/>
    <mergeCell ref="B54:B59"/>
    <mergeCell ref="R48:R53"/>
    <mergeCell ref="B48:B53"/>
    <mergeCell ref="B102:B107"/>
    <mergeCell ref="C102:C107"/>
    <mergeCell ref="R102:R107"/>
    <mergeCell ref="S102:S107"/>
    <mergeCell ref="N1:P1"/>
    <mergeCell ref="B84:B89"/>
    <mergeCell ref="C84:C89"/>
    <mergeCell ref="R84:R89"/>
    <mergeCell ref="S84:S89"/>
    <mergeCell ref="R36:R41"/>
    <mergeCell ref="B6:S6"/>
    <mergeCell ref="S30:S35"/>
    <mergeCell ref="B8:S8"/>
    <mergeCell ref="B7:S7"/>
    <mergeCell ref="S36:S41"/>
    <mergeCell ref="M2:S4"/>
    <mergeCell ref="H10:Q15"/>
    <mergeCell ref="B96:B101"/>
    <mergeCell ref="C96:C101"/>
    <mergeCell ref="R96:R101"/>
    <mergeCell ref="S96:S101"/>
    <mergeCell ref="B90:B95"/>
    <mergeCell ref="C90:C95"/>
    <mergeCell ref="R90:R95"/>
    <mergeCell ref="B10:B16"/>
    <mergeCell ref="C10:C16"/>
    <mergeCell ref="D10:D16"/>
    <mergeCell ref="E10:E16"/>
    <mergeCell ref="F10:F16"/>
    <mergeCell ref="C18:C23"/>
    <mergeCell ref="R30:R35"/>
    <mergeCell ref="S42:S47"/>
  </mergeCells>
  <printOptions horizontalCentered="1"/>
  <pageMargins left="0" right="0" top="0" bottom="0" header="0" footer="0"/>
  <pageSetup paperSize="9" scale="69" fitToHeight="9" orientation="landscape" r:id="rId1"/>
  <rowBreaks count="4" manualBreakCount="4">
    <brk id="23" max="17" man="1"/>
    <brk id="41" max="17" man="1"/>
    <brk id="53" max="17" man="1"/>
    <brk id="65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паспорт ФК</vt:lpstr>
      <vt:lpstr>Прил 1 ФК спорт</vt:lpstr>
      <vt:lpstr>Прил2 ФК и спорт</vt:lpstr>
      <vt:lpstr>'Прил 1 ФК спорт'!Заголовки_для_печати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</dc:creator>
  <cp:lastModifiedBy>Sergey</cp:lastModifiedBy>
  <cp:lastPrinted>2021-09-21T13:26:21Z</cp:lastPrinted>
  <dcterms:created xsi:type="dcterms:W3CDTF">2016-11-19T11:00:37Z</dcterms:created>
  <dcterms:modified xsi:type="dcterms:W3CDTF">2022-01-12T14:27:02Z</dcterms:modified>
</cp:coreProperties>
</file>