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60" windowWidth="20640" windowHeight="11760" activeTab="1"/>
  </bookViews>
  <sheets>
    <sheet name="Паспорт МП культура МП город" sheetId="1" r:id="rId1"/>
    <sheet name="Приложение 1" sheetId="2" r:id="rId2"/>
    <sheet name="Приложение 2" sheetId="3" r:id="rId3"/>
  </sheets>
  <calcPr calcId="125725"/>
</workbook>
</file>

<file path=xl/calcChain.xml><?xml version="1.0" encoding="utf-8"?>
<calcChain xmlns="http://schemas.openxmlformats.org/spreadsheetml/2006/main">
  <c r="I68" i="3"/>
  <c r="G27" l="1"/>
  <c r="H27"/>
  <c r="I27"/>
  <c r="J27"/>
  <c r="G28"/>
  <c r="H28"/>
  <c r="I28"/>
  <c r="J28"/>
  <c r="G29"/>
  <c r="H29"/>
  <c r="I29"/>
  <c r="J29"/>
  <c r="G30"/>
  <c r="H30"/>
  <c r="I30"/>
  <c r="J30"/>
  <c r="F30"/>
  <c r="F29"/>
  <c r="F28"/>
  <c r="F27"/>
  <c r="J50"/>
  <c r="I50"/>
  <c r="H50"/>
  <c r="G50"/>
  <c r="F50"/>
  <c r="E49"/>
  <c r="E48"/>
  <c r="E47"/>
  <c r="G143"/>
  <c r="H143"/>
  <c r="I143"/>
  <c r="J143"/>
  <c r="G144"/>
  <c r="H144"/>
  <c r="I144"/>
  <c r="J144"/>
  <c r="G145"/>
  <c r="H145"/>
  <c r="I145"/>
  <c r="J145"/>
  <c r="G146"/>
  <c r="H146"/>
  <c r="I146"/>
  <c r="J146"/>
  <c r="F146"/>
  <c r="F145"/>
  <c r="F144"/>
  <c r="F143"/>
  <c r="J163"/>
  <c r="I163"/>
  <c r="H163"/>
  <c r="G163"/>
  <c r="F163"/>
  <c r="E162"/>
  <c r="E161"/>
  <c r="E160"/>
  <c r="G67"/>
  <c r="H67"/>
  <c r="J67"/>
  <c r="G68"/>
  <c r="H68"/>
  <c r="J68"/>
  <c r="G69"/>
  <c r="H69"/>
  <c r="I69"/>
  <c r="J69"/>
  <c r="G70"/>
  <c r="H70"/>
  <c r="I70"/>
  <c r="J70"/>
  <c r="F67"/>
  <c r="F70"/>
  <c r="F69"/>
  <c r="F68"/>
  <c r="J159"/>
  <c r="I159"/>
  <c r="H159"/>
  <c r="G159"/>
  <c r="F159"/>
  <c r="E158"/>
  <c r="E157"/>
  <c r="E156"/>
  <c r="E28" l="1"/>
  <c r="E50"/>
  <c r="E163"/>
  <c r="E159"/>
  <c r="J19"/>
  <c r="E17"/>
  <c r="J36"/>
  <c r="E34"/>
  <c r="J41"/>
  <c r="E39"/>
  <c r="J46"/>
  <c r="E44"/>
  <c r="J55"/>
  <c r="E53"/>
  <c r="J60"/>
  <c r="E58"/>
  <c r="E63"/>
  <c r="E74"/>
  <c r="I76"/>
  <c r="H76"/>
  <c r="E79"/>
  <c r="E84"/>
  <c r="J89"/>
  <c r="E87"/>
  <c r="E92"/>
  <c r="J99"/>
  <c r="E97"/>
  <c r="J104"/>
  <c r="E102"/>
  <c r="E107"/>
  <c r="E112"/>
  <c r="J119"/>
  <c r="E117"/>
  <c r="I123"/>
  <c r="G123"/>
  <c r="H123"/>
  <c r="J123"/>
  <c r="F123"/>
  <c r="I130"/>
  <c r="E128"/>
  <c r="G134"/>
  <c r="H134"/>
  <c r="I134"/>
  <c r="J134"/>
  <c r="F134"/>
  <c r="J141"/>
  <c r="E139"/>
  <c r="J151"/>
  <c r="E150"/>
  <c r="J155"/>
  <c r="E154"/>
  <c r="J168"/>
  <c r="E166"/>
  <c r="J173"/>
  <c r="E171"/>
  <c r="G173"/>
  <c r="J178"/>
  <c r="E176"/>
  <c r="F23" l="1"/>
  <c r="F11" s="1"/>
  <c r="J23"/>
  <c r="J11" s="1"/>
  <c r="H23"/>
  <c r="H11" s="1"/>
  <c r="G23"/>
  <c r="G11" s="1"/>
  <c r="I23"/>
  <c r="I11" s="1"/>
  <c r="E29"/>
  <c r="E69"/>
  <c r="E145"/>
  <c r="E70"/>
  <c r="E123"/>
  <c r="E134"/>
  <c r="E11" l="1"/>
  <c r="D43" i="1" s="1"/>
  <c r="E23" i="3"/>
  <c r="I137"/>
  <c r="I132" s="1"/>
  <c r="I121"/>
  <c r="H99" l="1"/>
  <c r="G99"/>
  <c r="F99"/>
  <c r="E98"/>
  <c r="E96"/>
  <c r="I99"/>
  <c r="E95"/>
  <c r="E99" l="1"/>
  <c r="I90" l="1"/>
  <c r="I67" s="1"/>
  <c r="E67" l="1"/>
  <c r="J94"/>
  <c r="I94"/>
  <c r="H94"/>
  <c r="G94"/>
  <c r="F94"/>
  <c r="E93"/>
  <c r="E91"/>
  <c r="E90"/>
  <c r="E94" l="1"/>
  <c r="F122"/>
  <c r="G122"/>
  <c r="H122"/>
  <c r="I122"/>
  <c r="J122"/>
  <c r="F124"/>
  <c r="G124"/>
  <c r="H124"/>
  <c r="I124"/>
  <c r="J124"/>
  <c r="G121"/>
  <c r="H121"/>
  <c r="J121"/>
  <c r="F121"/>
  <c r="E122" l="1"/>
  <c r="F125"/>
  <c r="I125"/>
  <c r="E124"/>
  <c r="E121"/>
  <c r="J125"/>
  <c r="G125"/>
  <c r="H125"/>
  <c r="I21"/>
  <c r="I9" s="1"/>
  <c r="G135"/>
  <c r="H135"/>
  <c r="I135"/>
  <c r="J135"/>
  <c r="F135"/>
  <c r="G133"/>
  <c r="H133"/>
  <c r="I133"/>
  <c r="J133"/>
  <c r="F133"/>
  <c r="G132"/>
  <c r="H132"/>
  <c r="J132"/>
  <c r="F132"/>
  <c r="I178"/>
  <c r="H178"/>
  <c r="G178"/>
  <c r="F178"/>
  <c r="E177"/>
  <c r="E175"/>
  <c r="E174"/>
  <c r="I173"/>
  <c r="H173"/>
  <c r="F173"/>
  <c r="E172"/>
  <c r="E170"/>
  <c r="E169"/>
  <c r="I168"/>
  <c r="H168"/>
  <c r="G168"/>
  <c r="F168"/>
  <c r="E167"/>
  <c r="E165"/>
  <c r="E164"/>
  <c r="I155"/>
  <c r="H155"/>
  <c r="G155"/>
  <c r="F155"/>
  <c r="E153"/>
  <c r="E152"/>
  <c r="I151"/>
  <c r="H151"/>
  <c r="G151"/>
  <c r="F151"/>
  <c r="E149"/>
  <c r="E148"/>
  <c r="I141"/>
  <c r="H141"/>
  <c r="G141"/>
  <c r="F141"/>
  <c r="E140"/>
  <c r="E138"/>
  <c r="E137"/>
  <c r="J130"/>
  <c r="H130"/>
  <c r="G130"/>
  <c r="F130"/>
  <c r="E129"/>
  <c r="E127"/>
  <c r="E126"/>
  <c r="I119"/>
  <c r="H119"/>
  <c r="G119"/>
  <c r="F119"/>
  <c r="E118"/>
  <c r="E116"/>
  <c r="E115"/>
  <c r="J114"/>
  <c r="I114"/>
  <c r="H114"/>
  <c r="G114"/>
  <c r="F114"/>
  <c r="E113"/>
  <c r="E111"/>
  <c r="E110"/>
  <c r="J109"/>
  <c r="I109"/>
  <c r="H109"/>
  <c r="G109"/>
  <c r="F109"/>
  <c r="E108"/>
  <c r="E106"/>
  <c r="E105"/>
  <c r="I104"/>
  <c r="H104"/>
  <c r="G104"/>
  <c r="F104"/>
  <c r="E103"/>
  <c r="E101"/>
  <c r="E100"/>
  <c r="I89"/>
  <c r="H89"/>
  <c r="G89"/>
  <c r="F89"/>
  <c r="E88"/>
  <c r="E86"/>
  <c r="J85"/>
  <c r="I85"/>
  <c r="H85"/>
  <c r="G85"/>
  <c r="F85"/>
  <c r="E83"/>
  <c r="E82"/>
  <c r="J81"/>
  <c r="I81"/>
  <c r="H81"/>
  <c r="G81"/>
  <c r="F81"/>
  <c r="E80"/>
  <c r="E78"/>
  <c r="E77"/>
  <c r="E75"/>
  <c r="E73"/>
  <c r="E72"/>
  <c r="E64"/>
  <c r="E62"/>
  <c r="E61"/>
  <c r="E59"/>
  <c r="E57"/>
  <c r="E56"/>
  <c r="E54"/>
  <c r="E52"/>
  <c r="E51"/>
  <c r="E45"/>
  <c r="E43"/>
  <c r="E42"/>
  <c r="E40"/>
  <c r="E38"/>
  <c r="E37"/>
  <c r="E35"/>
  <c r="E33"/>
  <c r="E32"/>
  <c r="E16"/>
  <c r="E18"/>
  <c r="E15"/>
  <c r="I19"/>
  <c r="H19"/>
  <c r="G19"/>
  <c r="F19"/>
  <c r="J76"/>
  <c r="G76"/>
  <c r="F76"/>
  <c r="J65"/>
  <c r="I65"/>
  <c r="H65"/>
  <c r="G65"/>
  <c r="F65"/>
  <c r="I60"/>
  <c r="H60"/>
  <c r="G60"/>
  <c r="F60"/>
  <c r="I55"/>
  <c r="H55"/>
  <c r="G55"/>
  <c r="F55"/>
  <c r="I46"/>
  <c r="H46"/>
  <c r="G46"/>
  <c r="F46"/>
  <c r="I41"/>
  <c r="H41"/>
  <c r="G41"/>
  <c r="F41"/>
  <c r="F36"/>
  <c r="G36"/>
  <c r="H36"/>
  <c r="I36"/>
  <c r="J31" l="1"/>
  <c r="F22"/>
  <c r="F10" s="1"/>
  <c r="E46"/>
  <c r="H147"/>
  <c r="E125"/>
  <c r="G24"/>
  <c r="G12" s="1"/>
  <c r="E19"/>
  <c r="J21"/>
  <c r="J9" s="1"/>
  <c r="F31"/>
  <c r="E55"/>
  <c r="I22"/>
  <c r="I10" s="1"/>
  <c r="I24"/>
  <c r="I12" s="1"/>
  <c r="H21"/>
  <c r="J24"/>
  <c r="J12" s="1"/>
  <c r="G22"/>
  <c r="G10" s="1"/>
  <c r="I31"/>
  <c r="E36"/>
  <c r="E41"/>
  <c r="E65"/>
  <c r="E89"/>
  <c r="E109"/>
  <c r="E114"/>
  <c r="E119"/>
  <c r="E141"/>
  <c r="E178"/>
  <c r="F21"/>
  <c r="F9" s="1"/>
  <c r="G21"/>
  <c r="G9" s="1"/>
  <c r="F24"/>
  <c r="H24"/>
  <c r="H12" s="1"/>
  <c r="J22"/>
  <c r="J10" s="1"/>
  <c r="H22"/>
  <c r="H10" s="1"/>
  <c r="E132"/>
  <c r="E60"/>
  <c r="E27"/>
  <c r="G31"/>
  <c r="J71"/>
  <c r="F136"/>
  <c r="G147"/>
  <c r="I147"/>
  <c r="H31"/>
  <c r="H136"/>
  <c r="E144"/>
  <c r="E146"/>
  <c r="J147"/>
  <c r="F147"/>
  <c r="E143"/>
  <c r="E135"/>
  <c r="I136"/>
  <c r="J136"/>
  <c r="E133"/>
  <c r="G136"/>
  <c r="F71"/>
  <c r="G71"/>
  <c r="E68"/>
  <c r="H71"/>
  <c r="I71"/>
  <c r="E30"/>
  <c r="E173"/>
  <c r="E168"/>
  <c r="E155"/>
  <c r="E151"/>
  <c r="E130"/>
  <c r="E104"/>
  <c r="E85"/>
  <c r="E81"/>
  <c r="E76"/>
  <c r="F12" l="1"/>
  <c r="F13" s="1"/>
  <c r="E24"/>
  <c r="E10"/>
  <c r="D42" i="1" s="1"/>
  <c r="E31" i="3"/>
  <c r="E21"/>
  <c r="F25"/>
  <c r="J25"/>
  <c r="J13"/>
  <c r="E12"/>
  <c r="D44" i="1" s="1"/>
  <c r="E136" i="3"/>
  <c r="I25"/>
  <c r="H9"/>
  <c r="H13" s="1"/>
  <c r="H25"/>
  <c r="G13"/>
  <c r="G25"/>
  <c r="E22"/>
  <c r="E147"/>
  <c r="E71"/>
  <c r="E9" l="1"/>
  <c r="I13"/>
  <c r="E25"/>
  <c r="D41" i="1" l="1"/>
  <c r="D45" s="1"/>
  <c r="E13" i="3"/>
</calcChain>
</file>

<file path=xl/sharedStrings.xml><?xml version="1.0" encoding="utf-8"?>
<sst xmlns="http://schemas.openxmlformats.org/spreadsheetml/2006/main" count="277" uniqueCount="149">
  <si>
    <t>Сроки реализации муниципальной программы</t>
  </si>
  <si>
    <t>Ответственный исполнитель муниципальной программы</t>
  </si>
  <si>
    <t>Участники (соисполнители) муниципальной программы</t>
  </si>
  <si>
    <t>Цель муниципальной программы</t>
  </si>
  <si>
    <t>Задачи муниципальной программы</t>
  </si>
  <si>
    <t>Ожидаемые (конечные) результаты реализации муниципальной программы</t>
  </si>
  <si>
    <t>Подпрограммы муниципальной программы</t>
  </si>
  <si>
    <t>Год реализации</t>
  </si>
  <si>
    <t>2022 год</t>
  </si>
  <si>
    <t>2023 год</t>
  </si>
  <si>
    <t>2024 год</t>
  </si>
  <si>
    <t>ИТОГО:</t>
  </si>
  <si>
    <t>Всего:</t>
  </si>
  <si>
    <t>Налоговые расходы не предусмотрены</t>
  </si>
  <si>
    <t>Размер налоговых расходов, направленных на достижение цели муниципальной программы, - всего, в том числе по годам реализации, (тыс. руб.)</t>
  </si>
  <si>
    <t>Финансовое обеспечение муниципальной программы - всего, в том числе по годам реализации, (тыс. руб.)</t>
  </si>
  <si>
    <t>Проекты, реализуемые в рамках муниципальной программы, (тыс. руб.)</t>
  </si>
  <si>
    <t>ПАСПОРТ</t>
  </si>
  <si>
    <t>Муниципальной программы</t>
  </si>
  <si>
    <t>МО «Кингисеппское городское поселение»</t>
  </si>
  <si>
    <t>Комитет по спорту, культуре, молодежной политики  и туризму администрации МО "Кингисеппский муниципальный район"</t>
  </si>
  <si>
    <t>"Развитие культуры и молодежной политики в Кингисеппском городском поселении"</t>
  </si>
  <si>
    <t>Муниципальное казённое учреждение культуры "Кингисеппская центральная городская библиотека"</t>
  </si>
  <si>
    <t>Муниципальное бюджетное учреждение культуры "Кингисеппский культурно-досуговый комплекс"</t>
  </si>
  <si>
    <t>Формирование единого культурного пространства.</t>
  </si>
  <si>
    <t>Создание условий для включения молодежи, как активного субъекта общественных отношений в процессы социально-экономического и общественно-политического развития  на территории Кингисеппского городского поселения.</t>
  </si>
  <si>
    <t>увеличение доли объектов культурного наследия, находящихся в собственности МО «Кингисеппское городское поселение», состояние которых является удовлетворительным, в общем количестве объектов культурного наследия, находящихся в собственности МО «Кингисеппское городское поселение» до 90,1%;</t>
  </si>
  <si>
    <t>Подпрограммы не предусмотрены</t>
  </si>
  <si>
    <t>Сведения о показателях (индикаторах )муниципальной программы</t>
  </si>
  <si>
    <t>тыс.руб.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</si>
  <si>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</si>
  <si>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</si>
  <si>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</si>
  <si>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>Единица измерения</t>
  </si>
  <si>
    <t>Базовое значение показателя (показатель 2021 года)</t>
  </si>
  <si>
    <t>Планируемое значение показателя</t>
  </si>
  <si>
    <t xml:space="preserve"> 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</si>
  <si>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</si>
  <si>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</si>
  <si>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</si>
  <si>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</si>
  <si>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</si>
  <si>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</si>
  <si>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</si>
  <si>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</si>
  <si>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</si>
  <si>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</si>
  <si>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</si>
  <si>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>Проектная часть</t>
  </si>
  <si>
    <t>Реализация проектов не предусмотрена</t>
  </si>
  <si>
    <t xml:space="preserve">Процессная часть </t>
  </si>
  <si>
    <t xml:space="preserve">Комплексы процессных мероприятий, итого </t>
  </si>
  <si>
    <t>Приложение 1</t>
  </si>
  <si>
    <t>Развитие культуры и молодежной политики в Кингисеппском городском поселении</t>
  </si>
  <si>
    <t>Комплекс процессных мероприятий «Организация библиотечного обслуживания населения и развитие библиотечного дела»</t>
  </si>
  <si>
    <t>Обеспечение деятельности (услуги, работы) муниципальных учреждений</t>
  </si>
  <si>
    <t>МКУК "Кингисеппская ЦГБ"</t>
  </si>
  <si>
    <t>Осуществление полномочий по организации библиотечного обслуживания населения межпоселенческими библиотеками, комплектовании и обеспечении сохранности их библиотечных фондов</t>
  </si>
  <si>
    <t>Организация и проведение мероприятий в сфере библиотечного дела</t>
  </si>
  <si>
    <t>Дополнительные расходы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</si>
  <si>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Мероприятия по формированию доступной среды жизнедеятельности для инвалидов в Ленинградской области</t>
  </si>
  <si>
    <t>Поддержка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</si>
  <si>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Комплекс процессных мероприятий "Формирование благоприятных условий реализации и развития творческого потенциала населения"</t>
  </si>
  <si>
    <t>Укрепление материально-технической базы муниципальных учреждений</t>
  </si>
  <si>
    <t>МБУК "ККДК"</t>
  </si>
  <si>
    <t>Организация и проведение районных культурно-массовых мероприятий</t>
  </si>
  <si>
    <t>МКУ "Центр культуры, спорта, молодежной политики и туризма"</t>
  </si>
  <si>
    <t>Организация и проведение мероприятий в сфере культуры</t>
  </si>
  <si>
    <t>МКУ "Центр культуры, спорта, молодежной политики и туризма", МБУК "ККДК"</t>
  </si>
  <si>
    <t>Поддержка развития общественной инфраструктуры муниципального значения</t>
  </si>
  <si>
    <t>Комплекс процессных мероприятий "Обеспечение условий реализации программы"</t>
  </si>
  <si>
    <t>Комплекс процессных мероприятий "Сохранение и охрана объектов культурного и исторического наследия"</t>
  </si>
  <si>
    <t>Благоустройство памятников культуры</t>
  </si>
  <si>
    <t>Комплекс процессных мероприятий "Организация и осуществление мероприятий по работе с молодежью в Кингисеппском городском поселении"</t>
  </si>
  <si>
    <t>Организация и проведение районных молодежных мероприятий</t>
  </si>
  <si>
    <t>Участие в молодежных мероприятиях различного уровня</t>
  </si>
  <si>
    <t>Прочие мероприятия с подростками и молодежью</t>
  </si>
  <si>
    <t>Поддержка содействия трудовой адаптации и занятости молодежи</t>
  </si>
  <si>
    <t>Материально-техническое обеспечение молодежных коворкинг-центров</t>
  </si>
  <si>
    <t>Задача 1 . Повышение обеспеченности населения города Кингисеппа услугами библиотек и приобщение населения к чтению</t>
  </si>
  <si>
    <t>Задача 3. Проведение капитального ремонта конструктивных элементов зданий, инженерных сетей зданий и укрепление материально-технической базы  учреждений культуры в целях обеспечения их деятельности, организация доступности для инвалидов объектов культуры</t>
  </si>
  <si>
    <t>Задача 5.  Выявление, сохранение, охрана и популяризация объектов культурного наследия МО «Кингисеппское городское поселение»</t>
  </si>
  <si>
    <t>%</t>
  </si>
  <si>
    <t>чел.</t>
  </si>
  <si>
    <t>ед.</t>
  </si>
  <si>
    <t>к муниципальной программе</t>
  </si>
  <si>
    <t>Приложение 2</t>
  </si>
  <si>
    <t>90835</t>
  </si>
  <si>
    <t>92616</t>
  </si>
  <si>
    <t>94397</t>
  </si>
  <si>
    <t>4652</t>
  </si>
  <si>
    <t>4743</t>
  </si>
  <si>
    <t>4834</t>
  </si>
  <si>
    <t>увеличение количества посещений общедоступных библиотек до 1781 человека в год;</t>
  </si>
  <si>
    <t>увеличение объема фонда общедоступных библиотек до 173,4 тыс. ед.;</t>
  </si>
  <si>
    <t xml:space="preserve">Показатель 1 Количество посещений библиотек.                                                                                                              </t>
  </si>
  <si>
    <t xml:space="preserve">Показатель 2 Количество читателей до 14 лет.                                                                  </t>
  </si>
  <si>
    <t xml:space="preserve">Показатель 1 Количество клубных формирований.                                                                                            </t>
  </si>
  <si>
    <t xml:space="preserve">Показатель 2 Количество участников клубных формирований.                                                                                                 </t>
  </si>
  <si>
    <t>Приложение</t>
  </si>
  <si>
    <t>МО «Кингисеппский муниципальный район»</t>
  </si>
  <si>
    <t xml:space="preserve"> к постановлению администрации</t>
  </si>
  <si>
    <t>Задача 4.  Обеспечение условий реализации  программ в сфере культуры, молодежной политики</t>
  </si>
  <si>
    <t>увеличение количества посещений платных  театральных  и концертных представлений до 18,8 тыс. человек в год;</t>
  </si>
  <si>
    <t>89054</t>
  </si>
  <si>
    <t>4561</t>
  </si>
  <si>
    <t xml:space="preserve">Комитет по спорту, культуре, молодежной политике  и туризму </t>
  </si>
  <si>
    <t>Муниципальное казённое учреждение "Центр культуры, спорта, молодёжной политике и туризма"</t>
  </si>
  <si>
    <t>Задача 6.  Организация, участие и осуществление мероприятий по работе с молодежью</t>
  </si>
  <si>
    <t>Задача 7.  Создание условий для молодежи на организацию временной занятости, обеспечение организованными формами досуга</t>
  </si>
  <si>
    <t xml:space="preserve">Задача 8.  Улучшение комфортности среды проживания через свободный доступ молодежи к возможностям самореализации по месту жительства </t>
  </si>
  <si>
    <t>сохранение количества клубных формирований и их участников;</t>
  </si>
  <si>
    <t>создание молодежного коворкинг-центра.</t>
  </si>
  <si>
    <t>Финансовое обеспечение муниципальной программы (План реализации)</t>
  </si>
  <si>
    <t>Расходы на ремонт зданий и помещений муниципальных учреждений</t>
  </si>
  <si>
    <t xml:space="preserve">Показатель 1 Количество учреждений.                                                                                  </t>
  </si>
  <si>
    <t xml:space="preserve">Показатель 3 Количество мероприятий. </t>
  </si>
  <si>
    <t xml:space="preserve">Показатель 2  Увеличение оснащенности учреждений основными средствами.                                                                     </t>
  </si>
  <si>
    <t xml:space="preserve">Показатель 1  Количество реализуемых программ.              </t>
  </si>
  <si>
    <t>Показатель 1  Доля объектов культурного наследия, находящихся в удовлетворительном состоянии, к общему количеству объектов культурного наследия на территории города Кингисеппа.</t>
  </si>
  <si>
    <t>Показатель 1 Количество участников.</t>
  </si>
  <si>
    <t xml:space="preserve">Показатель 2 Количество мероприятий.                                                           </t>
  </si>
  <si>
    <t xml:space="preserve">Показатель 1 Количество трудоустроенных подростков. </t>
  </si>
  <si>
    <t xml:space="preserve">Показатель 1  Количество открытых молодежных пространств.                        </t>
  </si>
  <si>
    <t>Задача 2. Организация работы клубных формирований в сфере культуры, мероприятия организационного характера и участие в мероприятиях другого уровня</t>
  </si>
  <si>
    <t>МКУ "Служба городского хозяйства", МБУК "ККДК"</t>
  </si>
  <si>
    <t xml:space="preserve"> МБУК "ККДК"</t>
  </si>
  <si>
    <t>Прочие мероприятия в области культуры</t>
  </si>
  <si>
    <t>МКУ "Центр культуры, спорта, молодежной политики и туризма", МКУК "Кингисеппская ЦГБ"</t>
  </si>
  <si>
    <t>2022-2025 годы</t>
  </si>
  <si>
    <t>Повышение обеспеченности населения города Кингисеппа услугами библиотек и приобщение населения к чтению.</t>
  </si>
  <si>
    <t>Организация работы клубных формирований в сфере культуры, мероприятия организационного характера и участие в мероприятиях другого уровня</t>
  </si>
  <si>
    <t>Проведение капитального ремонта конструктивных элементов зданий, инженерных сетей зданий и укрепление материально-технической базы  учреждений культуры в целях обеспечения их деятельности, организация доступности для инвалидов объектов культуры.</t>
  </si>
  <si>
    <t>Обеспечение условий реализации  программ в сфере культуры и молодежной политики.</t>
  </si>
  <si>
    <t>Выявление, сохранение, охрана и популяризация объектов культурного наследия МО «Кингисеппское городское поселение».</t>
  </si>
  <si>
    <t>Организация, участие и осуществление мероприятий по работе с молодежью.</t>
  </si>
  <si>
    <t>Создание условий для молодежи на организацию временной занятости, обеспечение организованными формами досуга.</t>
  </si>
  <si>
    <t>Улучшение комфортности среды проживания через свободный доступ молодежи к возможностям самореализации по месту жительства.</t>
  </si>
  <si>
    <t>2025 год</t>
  </si>
  <si>
    <t>Осуществление полномочий по созданию условий для обеспечения поселений, входящих в состав муниципального района, услугами по организации досуга и услугами организаций культуры в части организации и проведения культурно массовых мероприятий, участия творческих коллективов в культурно – массовых мероприятиях</t>
  </si>
  <si>
    <t>Осуществление полномочий по организации и осуществлению мероприятий межпоселенческого характера по работе с детьми и молодежью в части организации, проведения и участия в молодежных мероприятиях</t>
  </si>
  <si>
    <t>Осуществление полномочий по созданию условий для оказания поддержки добровольчеству (волонтерству)</t>
  </si>
  <si>
    <t>Капитальный ремонт объектов культуры городских поселений, муниципальных районов и городского округа Ленинградской области</t>
  </si>
  <si>
    <t>К 2025 году:</t>
  </si>
  <si>
    <t>организация временной занятости, обеспечение организованными формами досуга, улучшение комфортности среды проживания через свободный доступ молодежи к возможностям самореализации по месту жительства до 280 человек;</t>
  </si>
  <si>
    <t>4926</t>
  </si>
  <si>
    <t>96191</t>
  </si>
  <si>
    <t>от 10.11.2015г. № 2485 ( с изменениями от 23.12.2016г. № 3346, от 26.01.2018г. №113, от 01.11.2018г. №2235 от 07.03.2019г. №426, от 14.02.2020 г. №340; от 16.03.2021г. №550, от 01.10.2021г. №2243, от 24.01.2022г. №101, от 04.02.2022 г. №214, от 09.08.2022 № 1816, от 12.10.2022 №2457)</t>
  </si>
  <si>
    <t>Муниципальное казенное учреждение "Служба городского хозяйства"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</si>
</sst>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.0_р_._-;\-* #,##0.0_р_._-;_-* &quot;-&quot;??_р_._-;_-@_-"/>
    <numFmt numFmtId="166" formatCode="0.0%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4" fillId="0" borderId="21" xfId="0" applyFont="1" applyBorder="1" applyAlignment="1">
      <alignment horizontal="justify" vertical="center" wrapText="1"/>
    </xf>
    <xf numFmtId="164" fontId="2" fillId="0" borderId="22" xfId="1" applyNumberFormat="1" applyFont="1" applyBorder="1"/>
    <xf numFmtId="0" fontId="4" fillId="0" borderId="23" xfId="0" applyFont="1" applyBorder="1" applyAlignment="1">
      <alignment horizontal="justify" vertical="center" wrapText="1"/>
    </xf>
    <xf numFmtId="164" fontId="2" fillId="0" borderId="24" xfId="1" applyNumberFormat="1" applyFont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/>
    <xf numFmtId="0" fontId="6" fillId="0" borderId="0" xfId="0" applyFont="1" applyFill="1" applyAlignment="1">
      <alignment horizontal="right"/>
    </xf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/>
    <xf numFmtId="0" fontId="4" fillId="0" borderId="0" xfId="0" applyFont="1" applyFill="1"/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wrapText="1"/>
    </xf>
    <xf numFmtId="0" fontId="8" fillId="0" borderId="0" xfId="0" applyFont="1" applyFill="1" applyAlignment="1"/>
    <xf numFmtId="0" fontId="8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165" fontId="11" fillId="2" borderId="1" xfId="1" applyNumberFormat="1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vertical="center"/>
    </xf>
    <xf numFmtId="0" fontId="11" fillId="0" borderId="28" xfId="0" applyFont="1" applyFill="1" applyBorder="1" applyAlignment="1">
      <alignment horizontal="center" vertical="center"/>
    </xf>
    <xf numFmtId="165" fontId="11" fillId="2" borderId="28" xfId="1" applyNumberFormat="1" applyFont="1" applyFill="1" applyBorder="1" applyAlignment="1">
      <alignment horizontal="center" vertical="center" wrapText="1"/>
    </xf>
    <xf numFmtId="165" fontId="11" fillId="0" borderId="1" xfId="1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165" fontId="11" fillId="2" borderId="21" xfId="1" applyNumberFormat="1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165" fontId="11" fillId="2" borderId="23" xfId="1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165" fontId="7" fillId="2" borderId="21" xfId="1" applyNumberFormat="1" applyFont="1" applyFill="1" applyBorder="1" applyAlignment="1">
      <alignment horizontal="center" vertical="center" wrapText="1"/>
    </xf>
    <xf numFmtId="165" fontId="12" fillId="2" borderId="21" xfId="1" applyNumberFormat="1" applyFont="1" applyFill="1" applyBorder="1" applyAlignment="1">
      <alignment horizontal="center" vertical="center" wrapText="1"/>
    </xf>
    <xf numFmtId="165" fontId="7" fillId="2" borderId="23" xfId="1" applyNumberFormat="1" applyFont="1" applyFill="1" applyBorder="1" applyAlignment="1">
      <alignment horizontal="center" vertical="center" wrapText="1"/>
    </xf>
    <xf numFmtId="165" fontId="12" fillId="2" borderId="23" xfId="1" applyNumberFormat="1" applyFont="1" applyFill="1" applyBorder="1" applyAlignment="1">
      <alignment horizontal="center" vertical="center" wrapText="1"/>
    </xf>
    <xf numFmtId="165" fontId="7" fillId="2" borderId="25" xfId="1" applyNumberFormat="1" applyFont="1" applyFill="1" applyBorder="1" applyAlignment="1">
      <alignment horizontal="center" vertical="center" wrapText="1"/>
    </xf>
    <xf numFmtId="165" fontId="12" fillId="2" borderId="25" xfId="1" applyNumberFormat="1" applyFont="1" applyFill="1" applyBorder="1" applyAlignment="1">
      <alignment horizontal="center" vertical="center" wrapText="1"/>
    </xf>
    <xf numFmtId="165" fontId="7" fillId="0" borderId="21" xfId="1" applyNumberFormat="1" applyFont="1" applyFill="1" applyBorder="1" applyAlignment="1">
      <alignment horizontal="center" vertical="center" wrapText="1"/>
    </xf>
    <xf numFmtId="165" fontId="7" fillId="0" borderId="23" xfId="1" applyNumberFormat="1" applyFont="1" applyFill="1" applyBorder="1" applyAlignment="1">
      <alignment horizontal="center" vertical="center" wrapText="1"/>
    </xf>
    <xf numFmtId="165" fontId="7" fillId="0" borderId="25" xfId="1" applyNumberFormat="1" applyFont="1" applyFill="1" applyBorder="1" applyAlignment="1">
      <alignment horizontal="center" vertical="center" wrapText="1"/>
    </xf>
    <xf numFmtId="165" fontId="11" fillId="2" borderId="27" xfId="1" applyNumberFormat="1" applyFont="1" applyFill="1" applyBorder="1" applyAlignment="1">
      <alignment horizontal="center" vertical="center" wrapText="1"/>
    </xf>
    <xf numFmtId="165" fontId="11" fillId="2" borderId="29" xfId="1" applyNumberFormat="1" applyFont="1" applyFill="1" applyBorder="1" applyAlignment="1">
      <alignment horizontal="center" vertical="center" wrapText="1"/>
    </xf>
    <xf numFmtId="165" fontId="7" fillId="0" borderId="27" xfId="1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top" wrapText="1"/>
    </xf>
    <xf numFmtId="165" fontId="11" fillId="2" borderId="22" xfId="1" applyNumberFormat="1" applyFont="1" applyFill="1" applyBorder="1" applyAlignment="1">
      <alignment horizontal="center" vertical="center" wrapText="1"/>
    </xf>
    <xf numFmtId="165" fontId="11" fillId="2" borderId="24" xfId="1" applyNumberFormat="1" applyFont="1" applyFill="1" applyBorder="1" applyAlignment="1">
      <alignment horizontal="center" vertical="center" wrapText="1"/>
    </xf>
    <xf numFmtId="165" fontId="11" fillId="2" borderId="26" xfId="1" applyNumberFormat="1" applyFont="1" applyFill="1" applyBorder="1" applyAlignment="1">
      <alignment horizontal="center" vertical="center" wrapText="1"/>
    </xf>
    <xf numFmtId="165" fontId="11" fillId="2" borderId="17" xfId="1" applyNumberFormat="1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vertical="center"/>
    </xf>
    <xf numFmtId="165" fontId="11" fillId="2" borderId="10" xfId="1" applyNumberFormat="1" applyFont="1" applyFill="1" applyBorder="1" applyAlignment="1">
      <alignment horizontal="center" vertical="center" wrapText="1"/>
    </xf>
    <xf numFmtId="165" fontId="12" fillId="2" borderId="22" xfId="1" applyNumberFormat="1" applyFont="1" applyFill="1" applyBorder="1" applyAlignment="1">
      <alignment horizontal="center" vertical="center" wrapText="1"/>
    </xf>
    <xf numFmtId="165" fontId="12" fillId="2" borderId="24" xfId="1" applyNumberFormat="1" applyFont="1" applyFill="1" applyBorder="1" applyAlignment="1">
      <alignment horizontal="center" vertical="center" wrapText="1"/>
    </xf>
    <xf numFmtId="165" fontId="12" fillId="2" borderId="26" xfId="1" applyNumberFormat="1" applyFont="1" applyFill="1" applyBorder="1" applyAlignment="1">
      <alignment horizontal="center" vertical="center" wrapText="1"/>
    </xf>
    <xf numFmtId="165" fontId="7" fillId="2" borderId="22" xfId="1" applyNumberFormat="1" applyFont="1" applyFill="1" applyBorder="1" applyAlignment="1">
      <alignment horizontal="center" vertical="center" wrapText="1"/>
    </xf>
    <xf numFmtId="165" fontId="7" fillId="2" borderId="24" xfId="1" applyNumberFormat="1" applyFont="1" applyFill="1" applyBorder="1" applyAlignment="1">
      <alignment horizontal="center" vertical="center" wrapText="1"/>
    </xf>
    <xf numFmtId="165" fontId="7" fillId="2" borderId="26" xfId="1" applyNumberFormat="1" applyFont="1" applyFill="1" applyBorder="1" applyAlignment="1">
      <alignment horizontal="center" vertical="center" wrapText="1"/>
    </xf>
    <xf numFmtId="165" fontId="7" fillId="0" borderId="22" xfId="1" applyNumberFormat="1" applyFont="1" applyFill="1" applyBorder="1" applyAlignment="1">
      <alignment horizontal="center" vertical="center" wrapText="1"/>
    </xf>
    <xf numFmtId="165" fontId="7" fillId="0" borderId="24" xfId="1" applyNumberFormat="1" applyFont="1" applyFill="1" applyBorder="1" applyAlignment="1">
      <alignment horizontal="center" vertical="center" wrapText="1"/>
    </xf>
    <xf numFmtId="165" fontId="11" fillId="0" borderId="17" xfId="1" applyNumberFormat="1" applyFont="1" applyFill="1" applyBorder="1" applyAlignment="1">
      <alignment horizontal="center" vertical="center" wrapText="1"/>
    </xf>
    <xf numFmtId="165" fontId="7" fillId="0" borderId="26" xfId="1" applyNumberFormat="1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165" fontId="11" fillId="0" borderId="35" xfId="1" applyNumberFormat="1" applyFont="1" applyFill="1" applyBorder="1" applyAlignment="1">
      <alignment horizontal="center" vertical="center" wrapText="1"/>
    </xf>
    <xf numFmtId="165" fontId="11" fillId="0" borderId="36" xfId="1" applyNumberFormat="1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justify" vertical="center" wrapText="1"/>
    </xf>
    <xf numFmtId="164" fontId="3" fillId="0" borderId="26" xfId="1" applyNumberFormat="1" applyFont="1" applyBorder="1"/>
    <xf numFmtId="0" fontId="2" fillId="2" borderId="1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21" xfId="0" applyNumberFormat="1" applyFont="1" applyFill="1" applyBorder="1" applyAlignment="1">
      <alignment horizontal="center" vertical="center" wrapText="1"/>
    </xf>
    <xf numFmtId="49" fontId="7" fillId="0" borderId="23" xfId="0" applyNumberFormat="1" applyFont="1" applyFill="1" applyBorder="1" applyAlignment="1">
      <alignment horizontal="center" vertical="center" wrapText="1"/>
    </xf>
    <xf numFmtId="49" fontId="7" fillId="0" borderId="25" xfId="0" applyNumberFormat="1" applyFont="1" applyFill="1" applyBorder="1" applyAlignment="1">
      <alignment horizontal="center" vertical="center" wrapText="1"/>
    </xf>
    <xf numFmtId="1" fontId="7" fillId="0" borderId="21" xfId="0" applyNumberFormat="1" applyFont="1" applyFill="1" applyBorder="1" applyAlignment="1">
      <alignment horizontal="center" vertical="center" wrapText="1"/>
    </xf>
    <xf numFmtId="1" fontId="7" fillId="0" borderId="23" xfId="0" applyNumberFormat="1" applyFont="1" applyFill="1" applyBorder="1" applyAlignment="1">
      <alignment horizontal="center" vertical="center" wrapText="1"/>
    </xf>
    <xf numFmtId="1" fontId="7" fillId="0" borderId="25" xfId="0" applyNumberFormat="1" applyFont="1" applyFill="1" applyBorder="1" applyAlignment="1">
      <alignment horizontal="center" vertical="center" wrapText="1"/>
    </xf>
    <xf numFmtId="0" fontId="7" fillId="0" borderId="27" xfId="0" applyNumberFormat="1" applyFont="1" applyFill="1" applyBorder="1" applyAlignment="1">
      <alignment horizontal="center" vertical="center" wrapText="1"/>
    </xf>
    <xf numFmtId="0" fontId="7" fillId="0" borderId="23" xfId="0" applyNumberFormat="1" applyFont="1" applyFill="1" applyBorder="1" applyAlignment="1">
      <alignment horizontal="center" vertical="center" wrapText="1"/>
    </xf>
    <xf numFmtId="0" fontId="7" fillId="0" borderId="29" xfId="0" applyNumberFormat="1" applyFont="1" applyFill="1" applyBorder="1" applyAlignment="1">
      <alignment horizontal="center" vertical="center" wrapText="1"/>
    </xf>
    <xf numFmtId="0" fontId="7" fillId="0" borderId="21" xfId="0" applyNumberFormat="1" applyFont="1" applyFill="1" applyBorder="1" applyAlignment="1">
      <alignment horizontal="center" vertical="center" wrapText="1"/>
    </xf>
    <xf numFmtId="0" fontId="7" fillId="0" borderId="25" xfId="0" applyNumberFormat="1" applyFont="1" applyFill="1" applyBorder="1" applyAlignment="1">
      <alignment horizontal="center" vertical="center" wrapText="1"/>
    </xf>
    <xf numFmtId="166" fontId="7" fillId="0" borderId="21" xfId="0" applyNumberFormat="1" applyFont="1" applyFill="1" applyBorder="1" applyAlignment="1">
      <alignment horizontal="center" vertical="center" wrapText="1"/>
    </xf>
    <xf numFmtId="166" fontId="7" fillId="0" borderId="23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7" fillId="0" borderId="27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38" xfId="0" applyNumberFormat="1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165" fontId="7" fillId="0" borderId="39" xfId="1" applyNumberFormat="1" applyFont="1" applyFill="1" applyBorder="1" applyAlignment="1">
      <alignment horizontal="center" vertical="center" wrapText="1"/>
    </xf>
    <xf numFmtId="165" fontId="7" fillId="0" borderId="40" xfId="1" applyNumberFormat="1" applyFont="1" applyFill="1" applyBorder="1" applyAlignment="1">
      <alignment horizontal="center" vertical="center" wrapText="1"/>
    </xf>
    <xf numFmtId="165" fontId="7" fillId="2" borderId="39" xfId="1" applyNumberFormat="1" applyFont="1" applyFill="1" applyBorder="1" applyAlignment="1">
      <alignment horizontal="center" vertical="center" wrapText="1"/>
    </xf>
    <xf numFmtId="165" fontId="7" fillId="2" borderId="40" xfId="1" applyNumberFormat="1" applyFont="1" applyFill="1" applyBorder="1" applyAlignment="1">
      <alignment horizontal="center" vertical="center" wrapText="1"/>
    </xf>
    <xf numFmtId="165" fontId="12" fillId="2" borderId="39" xfId="1" applyNumberFormat="1" applyFont="1" applyFill="1" applyBorder="1" applyAlignment="1">
      <alignment horizontal="center" vertical="center" wrapText="1"/>
    </xf>
    <xf numFmtId="165" fontId="12" fillId="2" borderId="40" xfId="1" applyNumberFormat="1" applyFont="1" applyFill="1" applyBorder="1" applyAlignment="1">
      <alignment horizontal="center" vertical="center" wrapText="1"/>
    </xf>
    <xf numFmtId="0" fontId="7" fillId="0" borderId="39" xfId="0" applyNumberFormat="1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 wrapText="1"/>
    </xf>
    <xf numFmtId="166" fontId="7" fillId="0" borderId="39" xfId="0" applyNumberFormat="1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37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justify" vertical="center" wrapText="1"/>
    </xf>
    <xf numFmtId="165" fontId="7" fillId="0" borderId="41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7" fillId="0" borderId="37" xfId="0" applyFont="1" applyFill="1" applyBorder="1" applyAlignment="1">
      <alignment horizontal="left" vertical="center" wrapText="1"/>
    </xf>
    <xf numFmtId="0" fontId="7" fillId="0" borderId="38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11" fillId="0" borderId="33" xfId="0" applyFont="1" applyFill="1" applyBorder="1" applyAlignment="1">
      <alignment horizontal="left" vertical="center" wrapText="1"/>
    </xf>
    <xf numFmtId="0" fontId="11" fillId="0" borderId="2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1" fillId="0" borderId="33" xfId="0" applyFont="1" applyFill="1" applyBorder="1" applyAlignment="1">
      <alignment horizontal="left" vertical="center"/>
    </xf>
    <xf numFmtId="0" fontId="11" fillId="0" borderId="28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0" fontId="7" fillId="0" borderId="30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D46"/>
  <sheetViews>
    <sheetView topLeftCell="A19" zoomScale="85" zoomScaleNormal="85" workbookViewId="0">
      <selection activeCell="C4" sqref="C4:D5"/>
    </sheetView>
  </sheetViews>
  <sheetFormatPr defaultColWidth="9.140625" defaultRowHeight="18.75"/>
  <cols>
    <col min="1" max="1" width="3.7109375" style="1" customWidth="1"/>
    <col min="2" max="2" width="34.28515625" style="1" customWidth="1"/>
    <col min="3" max="4" width="52.5703125" style="1" customWidth="1"/>
    <col min="5" max="7" width="19.28515625" style="1" customWidth="1"/>
    <col min="8" max="16384" width="9.140625" style="1"/>
  </cols>
  <sheetData>
    <row r="1" spans="2:4">
      <c r="D1" s="95" t="s">
        <v>99</v>
      </c>
    </row>
    <row r="2" spans="2:4">
      <c r="D2" s="95" t="s">
        <v>101</v>
      </c>
    </row>
    <row r="3" spans="2:4">
      <c r="D3" s="95" t="s">
        <v>100</v>
      </c>
    </row>
    <row r="4" spans="2:4" ht="30" customHeight="1">
      <c r="C4" s="114" t="s">
        <v>147</v>
      </c>
      <c r="D4" s="114"/>
    </row>
    <row r="5" spans="2:4" ht="30" customHeight="1">
      <c r="C5" s="114"/>
      <c r="D5" s="114"/>
    </row>
    <row r="6" spans="2:4">
      <c r="D6" s="2"/>
    </row>
    <row r="7" spans="2:4">
      <c r="B7" s="129" t="s">
        <v>17</v>
      </c>
      <c r="C7" s="129"/>
      <c r="D7" s="129"/>
    </row>
    <row r="8" spans="2:4">
      <c r="B8" s="129" t="s">
        <v>18</v>
      </c>
      <c r="C8" s="129"/>
      <c r="D8" s="129"/>
    </row>
    <row r="9" spans="2:4">
      <c r="B9" s="129" t="s">
        <v>19</v>
      </c>
      <c r="C9" s="129"/>
      <c r="D9" s="129"/>
    </row>
    <row r="10" spans="2:4">
      <c r="B10" s="130" t="s">
        <v>21</v>
      </c>
      <c r="C10" s="131"/>
      <c r="D10" s="131"/>
    </row>
    <row r="11" spans="2:4" ht="19.5" thickBot="1"/>
    <row r="12" spans="2:4" ht="46.5" customHeight="1">
      <c r="B12" s="4" t="s">
        <v>0</v>
      </c>
      <c r="C12" s="121" t="s">
        <v>129</v>
      </c>
      <c r="D12" s="122"/>
    </row>
    <row r="13" spans="2:4" ht="56.25" customHeight="1">
      <c r="B13" s="5" t="s">
        <v>1</v>
      </c>
      <c r="C13" s="123" t="s">
        <v>20</v>
      </c>
      <c r="D13" s="124"/>
    </row>
    <row r="14" spans="2:4" ht="37.9" customHeight="1">
      <c r="B14" s="132" t="s">
        <v>2</v>
      </c>
      <c r="C14" s="125" t="s">
        <v>20</v>
      </c>
      <c r="D14" s="126"/>
    </row>
    <row r="15" spans="2:4" ht="37.9" customHeight="1">
      <c r="B15" s="133"/>
      <c r="C15" s="115" t="s">
        <v>107</v>
      </c>
      <c r="D15" s="116"/>
    </row>
    <row r="16" spans="2:4" ht="38.25" customHeight="1">
      <c r="B16" s="133"/>
      <c r="C16" s="115" t="s">
        <v>22</v>
      </c>
      <c r="D16" s="116"/>
    </row>
    <row r="17" spans="2:4" ht="38.25" customHeight="1">
      <c r="B17" s="133"/>
      <c r="C17" s="115" t="s">
        <v>23</v>
      </c>
      <c r="D17" s="116"/>
    </row>
    <row r="18" spans="2:4">
      <c r="B18" s="133"/>
      <c r="C18" s="115" t="s">
        <v>148</v>
      </c>
      <c r="D18" s="116"/>
    </row>
    <row r="19" spans="2:4" ht="31.5" customHeight="1">
      <c r="B19" s="132" t="s">
        <v>3</v>
      </c>
      <c r="C19" s="125" t="s">
        <v>24</v>
      </c>
      <c r="D19" s="126"/>
    </row>
    <row r="20" spans="2:4" ht="57.75" customHeight="1">
      <c r="B20" s="134"/>
      <c r="C20" s="127" t="s">
        <v>25</v>
      </c>
      <c r="D20" s="128"/>
    </row>
    <row r="21" spans="2:4" ht="42" customHeight="1">
      <c r="B21" s="132" t="s">
        <v>4</v>
      </c>
      <c r="C21" s="125" t="s">
        <v>130</v>
      </c>
      <c r="D21" s="126"/>
    </row>
    <row r="22" spans="2:4" ht="37.9" customHeight="1">
      <c r="B22" s="133"/>
      <c r="C22" s="115" t="s">
        <v>131</v>
      </c>
      <c r="D22" s="116"/>
    </row>
    <row r="23" spans="2:4" ht="77.650000000000006" customHeight="1">
      <c r="B23" s="133"/>
      <c r="C23" s="115" t="s">
        <v>132</v>
      </c>
      <c r="D23" s="116"/>
    </row>
    <row r="24" spans="2:4" ht="21" customHeight="1">
      <c r="B24" s="133"/>
      <c r="C24" s="115" t="s">
        <v>133</v>
      </c>
      <c r="D24" s="116"/>
    </row>
    <row r="25" spans="2:4" ht="42" customHeight="1">
      <c r="B25" s="133"/>
      <c r="C25" s="115" t="s">
        <v>134</v>
      </c>
      <c r="D25" s="116"/>
    </row>
    <row r="26" spans="2:4" ht="24" customHeight="1">
      <c r="B26" s="133"/>
      <c r="C26" s="115" t="s">
        <v>135</v>
      </c>
      <c r="D26" s="116"/>
    </row>
    <row r="27" spans="2:4" ht="40.5" customHeight="1">
      <c r="B27" s="133"/>
      <c r="C27" s="115" t="s">
        <v>136</v>
      </c>
      <c r="D27" s="116"/>
    </row>
    <row r="28" spans="2:4" ht="41.65" customHeight="1">
      <c r="B28" s="134"/>
      <c r="C28" s="127" t="s">
        <v>137</v>
      </c>
      <c r="D28" s="128"/>
    </row>
    <row r="29" spans="2:4" ht="23.65" customHeight="1">
      <c r="B29" s="132" t="s">
        <v>5</v>
      </c>
      <c r="C29" s="138" t="s">
        <v>143</v>
      </c>
      <c r="D29" s="139"/>
    </row>
    <row r="30" spans="2:4" ht="20.25" customHeight="1">
      <c r="B30" s="133"/>
      <c r="C30" s="119" t="s">
        <v>93</v>
      </c>
      <c r="D30" s="120"/>
    </row>
    <row r="31" spans="2:4" ht="20.25" customHeight="1">
      <c r="B31" s="133"/>
      <c r="C31" s="119" t="s">
        <v>94</v>
      </c>
      <c r="D31" s="120"/>
    </row>
    <row r="32" spans="2:4" ht="74.25" customHeight="1">
      <c r="B32" s="133"/>
      <c r="C32" s="119" t="s">
        <v>26</v>
      </c>
      <c r="D32" s="120"/>
    </row>
    <row r="33" spans="2:4" ht="38.25" customHeight="1">
      <c r="B33" s="133"/>
      <c r="C33" s="119" t="s">
        <v>103</v>
      </c>
      <c r="D33" s="120"/>
    </row>
    <row r="34" spans="2:4" ht="30" customHeight="1">
      <c r="B34" s="133"/>
      <c r="C34" s="119" t="s">
        <v>111</v>
      </c>
      <c r="D34" s="120"/>
    </row>
    <row r="35" spans="2:4" ht="55.9" customHeight="1">
      <c r="B35" s="133"/>
      <c r="C35" s="119" t="s">
        <v>144</v>
      </c>
      <c r="D35" s="137"/>
    </row>
    <row r="36" spans="2:4" ht="24.75" customHeight="1">
      <c r="B36" s="134"/>
      <c r="C36" s="127" t="s">
        <v>112</v>
      </c>
      <c r="D36" s="128"/>
    </row>
    <row r="37" spans="2:4" ht="24.75" customHeight="1">
      <c r="B37" s="132" t="s">
        <v>6</v>
      </c>
      <c r="C37" s="138" t="s">
        <v>27</v>
      </c>
      <c r="D37" s="140"/>
    </row>
    <row r="38" spans="2:4" ht="24" customHeight="1">
      <c r="B38" s="134"/>
      <c r="C38" s="141"/>
      <c r="D38" s="142"/>
    </row>
    <row r="39" spans="2:4" ht="68.25" customHeight="1">
      <c r="B39" s="80" t="s">
        <v>16</v>
      </c>
      <c r="C39" s="135" t="s">
        <v>49</v>
      </c>
      <c r="D39" s="136"/>
    </row>
    <row r="40" spans="2:4" ht="45.75" customHeight="1">
      <c r="B40" s="132" t="s">
        <v>15</v>
      </c>
      <c r="C40" s="3" t="s">
        <v>7</v>
      </c>
      <c r="D40" s="6" t="s">
        <v>12</v>
      </c>
    </row>
    <row r="41" spans="2:4" ht="24.75" customHeight="1">
      <c r="B41" s="133"/>
      <c r="C41" s="8" t="s">
        <v>8</v>
      </c>
      <c r="D41" s="9">
        <f>'Приложение 2'!E9</f>
        <v>116414.3</v>
      </c>
    </row>
    <row r="42" spans="2:4" ht="22.5" customHeight="1">
      <c r="B42" s="133"/>
      <c r="C42" s="10" t="s">
        <v>9</v>
      </c>
      <c r="D42" s="11">
        <f>'Приложение 2'!E10</f>
        <v>113781.4</v>
      </c>
    </row>
    <row r="43" spans="2:4" ht="25.5" customHeight="1">
      <c r="B43" s="133"/>
      <c r="C43" s="10" t="s">
        <v>10</v>
      </c>
      <c r="D43" s="11">
        <f>'Приложение 2'!E11</f>
        <v>105700.1</v>
      </c>
    </row>
    <row r="44" spans="2:4" ht="25.5" customHeight="1">
      <c r="B44" s="133"/>
      <c r="C44" s="112" t="s">
        <v>138</v>
      </c>
      <c r="D44" s="11">
        <f>'Приложение 2'!E12</f>
        <v>130585.59999999999</v>
      </c>
    </row>
    <row r="45" spans="2:4" ht="21.75" customHeight="1">
      <c r="B45" s="134"/>
      <c r="C45" s="78" t="s">
        <v>11</v>
      </c>
      <c r="D45" s="79">
        <f>SUM(D41:D44)</f>
        <v>466481.4</v>
      </c>
    </row>
    <row r="46" spans="2:4" ht="117.2" customHeight="1" thickBot="1">
      <c r="B46" s="7" t="s">
        <v>14</v>
      </c>
      <c r="C46" s="117" t="s">
        <v>13</v>
      </c>
      <c r="D46" s="118"/>
    </row>
  </sheetData>
  <mergeCells count="39">
    <mergeCell ref="B19:B20"/>
    <mergeCell ref="C17:D17"/>
    <mergeCell ref="B14:B18"/>
    <mergeCell ref="C14:D14"/>
    <mergeCell ref="C15:D15"/>
    <mergeCell ref="C16:D16"/>
    <mergeCell ref="C18:D18"/>
    <mergeCell ref="B40:B45"/>
    <mergeCell ref="B21:B28"/>
    <mergeCell ref="C21:D21"/>
    <mergeCell ref="C26:D26"/>
    <mergeCell ref="C39:D39"/>
    <mergeCell ref="C28:D28"/>
    <mergeCell ref="C27:D27"/>
    <mergeCell ref="C25:D25"/>
    <mergeCell ref="C35:D35"/>
    <mergeCell ref="B37:B38"/>
    <mergeCell ref="C36:D36"/>
    <mergeCell ref="B29:B36"/>
    <mergeCell ref="C29:D29"/>
    <mergeCell ref="C34:D34"/>
    <mergeCell ref="C30:D30"/>
    <mergeCell ref="C37:D38"/>
    <mergeCell ref="C4:D5"/>
    <mergeCell ref="C22:D22"/>
    <mergeCell ref="C23:D23"/>
    <mergeCell ref="C24:D24"/>
    <mergeCell ref="C46:D46"/>
    <mergeCell ref="C31:D31"/>
    <mergeCell ref="C32:D32"/>
    <mergeCell ref="C33:D33"/>
    <mergeCell ref="C12:D12"/>
    <mergeCell ref="C13:D13"/>
    <mergeCell ref="C19:D19"/>
    <mergeCell ref="C20:D20"/>
    <mergeCell ref="B7:D7"/>
    <mergeCell ref="B8:D8"/>
    <mergeCell ref="B9:D9"/>
    <mergeCell ref="B10:D10"/>
  </mergeCells>
  <printOptions horizontalCentered="1"/>
  <pageMargins left="0" right="0" top="0" bottom="0.39370078740157483" header="0" footer="0"/>
  <pageSetup paperSize="9" scale="69" fitToHeight="2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76"/>
  <sheetViews>
    <sheetView tabSelected="1" topLeftCell="A46" workbookViewId="0">
      <selection activeCell="C27" sqref="C27:C30"/>
    </sheetView>
  </sheetViews>
  <sheetFormatPr defaultRowHeight="15"/>
  <cols>
    <col min="1" max="1" width="2" style="15" customWidth="1"/>
    <col min="2" max="2" width="48.28515625" style="13" customWidth="1"/>
    <col min="3" max="3" width="69.85546875" style="14" customWidth="1"/>
    <col min="4" max="5" width="10.85546875" style="15" customWidth="1"/>
    <col min="6" max="6" width="19.140625" style="15" customWidth="1"/>
    <col min="7" max="7" width="21.42578125" style="15" customWidth="1"/>
    <col min="8" max="257" width="9.140625" style="15"/>
    <col min="258" max="258" width="48.28515625" style="15" customWidth="1"/>
    <col min="259" max="259" width="69.85546875" style="15" customWidth="1"/>
    <col min="260" max="261" width="10.85546875" style="15" customWidth="1"/>
    <col min="262" max="262" width="19.140625" style="15" customWidth="1"/>
    <col min="263" max="263" width="21.42578125" style="15" customWidth="1"/>
    <col min="264" max="513" width="9.140625" style="15"/>
    <col min="514" max="514" width="48.28515625" style="15" customWidth="1"/>
    <col min="515" max="515" width="69.85546875" style="15" customWidth="1"/>
    <col min="516" max="517" width="10.85546875" style="15" customWidth="1"/>
    <col min="518" max="518" width="19.140625" style="15" customWidth="1"/>
    <col min="519" max="519" width="21.42578125" style="15" customWidth="1"/>
    <col min="520" max="769" width="9.140625" style="15"/>
    <col min="770" max="770" width="48.28515625" style="15" customWidth="1"/>
    <col min="771" max="771" width="69.85546875" style="15" customWidth="1"/>
    <col min="772" max="773" width="10.85546875" style="15" customWidth="1"/>
    <col min="774" max="774" width="19.140625" style="15" customWidth="1"/>
    <col min="775" max="775" width="21.42578125" style="15" customWidth="1"/>
    <col min="776" max="1025" width="9.140625" style="15"/>
    <col min="1026" max="1026" width="48.28515625" style="15" customWidth="1"/>
    <col min="1027" max="1027" width="69.85546875" style="15" customWidth="1"/>
    <col min="1028" max="1029" width="10.85546875" style="15" customWidth="1"/>
    <col min="1030" max="1030" width="19.140625" style="15" customWidth="1"/>
    <col min="1031" max="1031" width="21.42578125" style="15" customWidth="1"/>
    <col min="1032" max="1281" width="9.140625" style="15"/>
    <col min="1282" max="1282" width="48.28515625" style="15" customWidth="1"/>
    <col min="1283" max="1283" width="69.85546875" style="15" customWidth="1"/>
    <col min="1284" max="1285" width="10.85546875" style="15" customWidth="1"/>
    <col min="1286" max="1286" width="19.140625" style="15" customWidth="1"/>
    <col min="1287" max="1287" width="21.42578125" style="15" customWidth="1"/>
    <col min="1288" max="1537" width="9.140625" style="15"/>
    <col min="1538" max="1538" width="48.28515625" style="15" customWidth="1"/>
    <col min="1539" max="1539" width="69.85546875" style="15" customWidth="1"/>
    <col min="1540" max="1541" width="10.85546875" style="15" customWidth="1"/>
    <col min="1542" max="1542" width="19.140625" style="15" customWidth="1"/>
    <col min="1543" max="1543" width="21.42578125" style="15" customWidth="1"/>
    <col min="1544" max="1793" width="9.140625" style="15"/>
    <col min="1794" max="1794" width="48.28515625" style="15" customWidth="1"/>
    <col min="1795" max="1795" width="69.85546875" style="15" customWidth="1"/>
    <col min="1796" max="1797" width="10.85546875" style="15" customWidth="1"/>
    <col min="1798" max="1798" width="19.140625" style="15" customWidth="1"/>
    <col min="1799" max="1799" width="21.42578125" style="15" customWidth="1"/>
    <col min="1800" max="2049" width="9.140625" style="15"/>
    <col min="2050" max="2050" width="48.28515625" style="15" customWidth="1"/>
    <col min="2051" max="2051" width="69.85546875" style="15" customWidth="1"/>
    <col min="2052" max="2053" width="10.85546875" style="15" customWidth="1"/>
    <col min="2054" max="2054" width="19.140625" style="15" customWidth="1"/>
    <col min="2055" max="2055" width="21.42578125" style="15" customWidth="1"/>
    <col min="2056" max="2305" width="9.140625" style="15"/>
    <col min="2306" max="2306" width="48.28515625" style="15" customWidth="1"/>
    <col min="2307" max="2307" width="69.85546875" style="15" customWidth="1"/>
    <col min="2308" max="2309" width="10.85546875" style="15" customWidth="1"/>
    <col min="2310" max="2310" width="19.140625" style="15" customWidth="1"/>
    <col min="2311" max="2311" width="21.42578125" style="15" customWidth="1"/>
    <col min="2312" max="2561" width="9.140625" style="15"/>
    <col min="2562" max="2562" width="48.28515625" style="15" customWidth="1"/>
    <col min="2563" max="2563" width="69.85546875" style="15" customWidth="1"/>
    <col min="2564" max="2565" width="10.85546875" style="15" customWidth="1"/>
    <col min="2566" max="2566" width="19.140625" style="15" customWidth="1"/>
    <col min="2567" max="2567" width="21.42578125" style="15" customWidth="1"/>
    <col min="2568" max="2817" width="9.140625" style="15"/>
    <col min="2818" max="2818" width="48.28515625" style="15" customWidth="1"/>
    <col min="2819" max="2819" width="69.85546875" style="15" customWidth="1"/>
    <col min="2820" max="2821" width="10.85546875" style="15" customWidth="1"/>
    <col min="2822" max="2822" width="19.140625" style="15" customWidth="1"/>
    <col min="2823" max="2823" width="21.42578125" style="15" customWidth="1"/>
    <col min="2824" max="3073" width="9.140625" style="15"/>
    <col min="3074" max="3074" width="48.28515625" style="15" customWidth="1"/>
    <col min="3075" max="3075" width="69.85546875" style="15" customWidth="1"/>
    <col min="3076" max="3077" width="10.85546875" style="15" customWidth="1"/>
    <col min="3078" max="3078" width="19.140625" style="15" customWidth="1"/>
    <col min="3079" max="3079" width="21.42578125" style="15" customWidth="1"/>
    <col min="3080" max="3329" width="9.140625" style="15"/>
    <col min="3330" max="3330" width="48.28515625" style="15" customWidth="1"/>
    <col min="3331" max="3331" width="69.85546875" style="15" customWidth="1"/>
    <col min="3332" max="3333" width="10.85546875" style="15" customWidth="1"/>
    <col min="3334" max="3334" width="19.140625" style="15" customWidth="1"/>
    <col min="3335" max="3335" width="21.42578125" style="15" customWidth="1"/>
    <col min="3336" max="3585" width="9.140625" style="15"/>
    <col min="3586" max="3586" width="48.28515625" style="15" customWidth="1"/>
    <col min="3587" max="3587" width="69.85546875" style="15" customWidth="1"/>
    <col min="3588" max="3589" width="10.85546875" style="15" customWidth="1"/>
    <col min="3590" max="3590" width="19.140625" style="15" customWidth="1"/>
    <col min="3591" max="3591" width="21.42578125" style="15" customWidth="1"/>
    <col min="3592" max="3841" width="9.140625" style="15"/>
    <col min="3842" max="3842" width="48.28515625" style="15" customWidth="1"/>
    <col min="3843" max="3843" width="69.85546875" style="15" customWidth="1"/>
    <col min="3844" max="3845" width="10.85546875" style="15" customWidth="1"/>
    <col min="3846" max="3846" width="19.140625" style="15" customWidth="1"/>
    <col min="3847" max="3847" width="21.42578125" style="15" customWidth="1"/>
    <col min="3848" max="4097" width="9.140625" style="15"/>
    <col min="4098" max="4098" width="48.28515625" style="15" customWidth="1"/>
    <col min="4099" max="4099" width="69.85546875" style="15" customWidth="1"/>
    <col min="4100" max="4101" width="10.85546875" style="15" customWidth="1"/>
    <col min="4102" max="4102" width="19.140625" style="15" customWidth="1"/>
    <col min="4103" max="4103" width="21.42578125" style="15" customWidth="1"/>
    <col min="4104" max="4353" width="9.140625" style="15"/>
    <col min="4354" max="4354" width="48.28515625" style="15" customWidth="1"/>
    <col min="4355" max="4355" width="69.85546875" style="15" customWidth="1"/>
    <col min="4356" max="4357" width="10.85546875" style="15" customWidth="1"/>
    <col min="4358" max="4358" width="19.140625" style="15" customWidth="1"/>
    <col min="4359" max="4359" width="21.42578125" style="15" customWidth="1"/>
    <col min="4360" max="4609" width="9.140625" style="15"/>
    <col min="4610" max="4610" width="48.28515625" style="15" customWidth="1"/>
    <col min="4611" max="4611" width="69.85546875" style="15" customWidth="1"/>
    <col min="4612" max="4613" width="10.85546875" style="15" customWidth="1"/>
    <col min="4614" max="4614" width="19.140625" style="15" customWidth="1"/>
    <col min="4615" max="4615" width="21.42578125" style="15" customWidth="1"/>
    <col min="4616" max="4865" width="9.140625" style="15"/>
    <col min="4866" max="4866" width="48.28515625" style="15" customWidth="1"/>
    <col min="4867" max="4867" width="69.85546875" style="15" customWidth="1"/>
    <col min="4868" max="4869" width="10.85546875" style="15" customWidth="1"/>
    <col min="4870" max="4870" width="19.140625" style="15" customWidth="1"/>
    <col min="4871" max="4871" width="21.42578125" style="15" customWidth="1"/>
    <col min="4872" max="5121" width="9.140625" style="15"/>
    <col min="5122" max="5122" width="48.28515625" style="15" customWidth="1"/>
    <col min="5123" max="5123" width="69.85546875" style="15" customWidth="1"/>
    <col min="5124" max="5125" width="10.85546875" style="15" customWidth="1"/>
    <col min="5126" max="5126" width="19.140625" style="15" customWidth="1"/>
    <col min="5127" max="5127" width="21.42578125" style="15" customWidth="1"/>
    <col min="5128" max="5377" width="9.140625" style="15"/>
    <col min="5378" max="5378" width="48.28515625" style="15" customWidth="1"/>
    <col min="5379" max="5379" width="69.85546875" style="15" customWidth="1"/>
    <col min="5380" max="5381" width="10.85546875" style="15" customWidth="1"/>
    <col min="5382" max="5382" width="19.140625" style="15" customWidth="1"/>
    <col min="5383" max="5383" width="21.42578125" style="15" customWidth="1"/>
    <col min="5384" max="5633" width="9.140625" style="15"/>
    <col min="5634" max="5634" width="48.28515625" style="15" customWidth="1"/>
    <col min="5635" max="5635" width="69.85546875" style="15" customWidth="1"/>
    <col min="5636" max="5637" width="10.85546875" style="15" customWidth="1"/>
    <col min="5638" max="5638" width="19.140625" style="15" customWidth="1"/>
    <col min="5639" max="5639" width="21.42578125" style="15" customWidth="1"/>
    <col min="5640" max="5889" width="9.140625" style="15"/>
    <col min="5890" max="5890" width="48.28515625" style="15" customWidth="1"/>
    <col min="5891" max="5891" width="69.85546875" style="15" customWidth="1"/>
    <col min="5892" max="5893" width="10.85546875" style="15" customWidth="1"/>
    <col min="5894" max="5894" width="19.140625" style="15" customWidth="1"/>
    <col min="5895" max="5895" width="21.42578125" style="15" customWidth="1"/>
    <col min="5896" max="6145" width="9.140625" style="15"/>
    <col min="6146" max="6146" width="48.28515625" style="15" customWidth="1"/>
    <col min="6147" max="6147" width="69.85546875" style="15" customWidth="1"/>
    <col min="6148" max="6149" width="10.85546875" style="15" customWidth="1"/>
    <col min="6150" max="6150" width="19.140625" style="15" customWidth="1"/>
    <col min="6151" max="6151" width="21.42578125" style="15" customWidth="1"/>
    <col min="6152" max="6401" width="9.140625" style="15"/>
    <col min="6402" max="6402" width="48.28515625" style="15" customWidth="1"/>
    <col min="6403" max="6403" width="69.85546875" style="15" customWidth="1"/>
    <col min="6404" max="6405" width="10.85546875" style="15" customWidth="1"/>
    <col min="6406" max="6406" width="19.140625" style="15" customWidth="1"/>
    <col min="6407" max="6407" width="21.42578125" style="15" customWidth="1"/>
    <col min="6408" max="6657" width="9.140625" style="15"/>
    <col min="6658" max="6658" width="48.28515625" style="15" customWidth="1"/>
    <col min="6659" max="6659" width="69.85546875" style="15" customWidth="1"/>
    <col min="6660" max="6661" width="10.85546875" style="15" customWidth="1"/>
    <col min="6662" max="6662" width="19.140625" style="15" customWidth="1"/>
    <col min="6663" max="6663" width="21.42578125" style="15" customWidth="1"/>
    <col min="6664" max="6913" width="9.140625" style="15"/>
    <col min="6914" max="6914" width="48.28515625" style="15" customWidth="1"/>
    <col min="6915" max="6915" width="69.85546875" style="15" customWidth="1"/>
    <col min="6916" max="6917" width="10.85546875" style="15" customWidth="1"/>
    <col min="6918" max="6918" width="19.140625" style="15" customWidth="1"/>
    <col min="6919" max="6919" width="21.42578125" style="15" customWidth="1"/>
    <col min="6920" max="7169" width="9.140625" style="15"/>
    <col min="7170" max="7170" width="48.28515625" style="15" customWidth="1"/>
    <col min="7171" max="7171" width="69.85546875" style="15" customWidth="1"/>
    <col min="7172" max="7173" width="10.85546875" style="15" customWidth="1"/>
    <col min="7174" max="7174" width="19.140625" style="15" customWidth="1"/>
    <col min="7175" max="7175" width="21.42578125" style="15" customWidth="1"/>
    <col min="7176" max="7425" width="9.140625" style="15"/>
    <col min="7426" max="7426" width="48.28515625" style="15" customWidth="1"/>
    <col min="7427" max="7427" width="69.85546875" style="15" customWidth="1"/>
    <col min="7428" max="7429" width="10.85546875" style="15" customWidth="1"/>
    <col min="7430" max="7430" width="19.140625" style="15" customWidth="1"/>
    <col min="7431" max="7431" width="21.42578125" style="15" customWidth="1"/>
    <col min="7432" max="7681" width="9.140625" style="15"/>
    <col min="7682" max="7682" width="48.28515625" style="15" customWidth="1"/>
    <col min="7683" max="7683" width="69.85546875" style="15" customWidth="1"/>
    <col min="7684" max="7685" width="10.85546875" style="15" customWidth="1"/>
    <col min="7686" max="7686" width="19.140625" style="15" customWidth="1"/>
    <col min="7687" max="7687" width="21.42578125" style="15" customWidth="1"/>
    <col min="7688" max="7937" width="9.140625" style="15"/>
    <col min="7938" max="7938" width="48.28515625" style="15" customWidth="1"/>
    <col min="7939" max="7939" width="69.85546875" style="15" customWidth="1"/>
    <col min="7940" max="7941" width="10.85546875" style="15" customWidth="1"/>
    <col min="7942" max="7942" width="19.140625" style="15" customWidth="1"/>
    <col min="7943" max="7943" width="21.42578125" style="15" customWidth="1"/>
    <col min="7944" max="8193" width="9.140625" style="15"/>
    <col min="8194" max="8194" width="48.28515625" style="15" customWidth="1"/>
    <col min="8195" max="8195" width="69.85546875" style="15" customWidth="1"/>
    <col min="8196" max="8197" width="10.85546875" style="15" customWidth="1"/>
    <col min="8198" max="8198" width="19.140625" style="15" customWidth="1"/>
    <col min="8199" max="8199" width="21.42578125" style="15" customWidth="1"/>
    <col min="8200" max="8449" width="9.140625" style="15"/>
    <col min="8450" max="8450" width="48.28515625" style="15" customWidth="1"/>
    <col min="8451" max="8451" width="69.85546875" style="15" customWidth="1"/>
    <col min="8452" max="8453" width="10.85546875" style="15" customWidth="1"/>
    <col min="8454" max="8454" width="19.140625" style="15" customWidth="1"/>
    <col min="8455" max="8455" width="21.42578125" style="15" customWidth="1"/>
    <col min="8456" max="8705" width="9.140625" style="15"/>
    <col min="8706" max="8706" width="48.28515625" style="15" customWidth="1"/>
    <col min="8707" max="8707" width="69.85546875" style="15" customWidth="1"/>
    <col min="8708" max="8709" width="10.85546875" style="15" customWidth="1"/>
    <col min="8710" max="8710" width="19.140625" style="15" customWidth="1"/>
    <col min="8711" max="8711" width="21.42578125" style="15" customWidth="1"/>
    <col min="8712" max="8961" width="9.140625" style="15"/>
    <col min="8962" max="8962" width="48.28515625" style="15" customWidth="1"/>
    <col min="8963" max="8963" width="69.85546875" style="15" customWidth="1"/>
    <col min="8964" max="8965" width="10.85546875" style="15" customWidth="1"/>
    <col min="8966" max="8966" width="19.140625" style="15" customWidth="1"/>
    <col min="8967" max="8967" width="21.42578125" style="15" customWidth="1"/>
    <col min="8968" max="9217" width="9.140625" style="15"/>
    <col min="9218" max="9218" width="48.28515625" style="15" customWidth="1"/>
    <col min="9219" max="9219" width="69.85546875" style="15" customWidth="1"/>
    <col min="9220" max="9221" width="10.85546875" style="15" customWidth="1"/>
    <col min="9222" max="9222" width="19.140625" style="15" customWidth="1"/>
    <col min="9223" max="9223" width="21.42578125" style="15" customWidth="1"/>
    <col min="9224" max="9473" width="9.140625" style="15"/>
    <col min="9474" max="9474" width="48.28515625" style="15" customWidth="1"/>
    <col min="9475" max="9475" width="69.85546875" style="15" customWidth="1"/>
    <col min="9476" max="9477" width="10.85546875" style="15" customWidth="1"/>
    <col min="9478" max="9478" width="19.140625" style="15" customWidth="1"/>
    <col min="9479" max="9479" width="21.42578125" style="15" customWidth="1"/>
    <col min="9480" max="9729" width="9.140625" style="15"/>
    <col min="9730" max="9730" width="48.28515625" style="15" customWidth="1"/>
    <col min="9731" max="9731" width="69.85546875" style="15" customWidth="1"/>
    <col min="9732" max="9733" width="10.85546875" style="15" customWidth="1"/>
    <col min="9734" max="9734" width="19.140625" style="15" customWidth="1"/>
    <col min="9735" max="9735" width="21.42578125" style="15" customWidth="1"/>
    <col min="9736" max="9985" width="9.140625" style="15"/>
    <col min="9986" max="9986" width="48.28515625" style="15" customWidth="1"/>
    <col min="9987" max="9987" width="69.85546875" style="15" customWidth="1"/>
    <col min="9988" max="9989" width="10.85546875" style="15" customWidth="1"/>
    <col min="9990" max="9990" width="19.140625" style="15" customWidth="1"/>
    <col min="9991" max="9991" width="21.42578125" style="15" customWidth="1"/>
    <col min="9992" max="10241" width="9.140625" style="15"/>
    <col min="10242" max="10242" width="48.28515625" style="15" customWidth="1"/>
    <col min="10243" max="10243" width="69.85546875" style="15" customWidth="1"/>
    <col min="10244" max="10245" width="10.85546875" style="15" customWidth="1"/>
    <col min="10246" max="10246" width="19.140625" style="15" customWidth="1"/>
    <col min="10247" max="10247" width="21.42578125" style="15" customWidth="1"/>
    <col min="10248" max="10497" width="9.140625" style="15"/>
    <col min="10498" max="10498" width="48.28515625" style="15" customWidth="1"/>
    <col min="10499" max="10499" width="69.85546875" style="15" customWidth="1"/>
    <col min="10500" max="10501" width="10.85546875" style="15" customWidth="1"/>
    <col min="10502" max="10502" width="19.140625" style="15" customWidth="1"/>
    <col min="10503" max="10503" width="21.42578125" style="15" customWidth="1"/>
    <col min="10504" max="10753" width="9.140625" style="15"/>
    <col min="10754" max="10754" width="48.28515625" style="15" customWidth="1"/>
    <col min="10755" max="10755" width="69.85546875" style="15" customWidth="1"/>
    <col min="10756" max="10757" width="10.85546875" style="15" customWidth="1"/>
    <col min="10758" max="10758" width="19.140625" style="15" customWidth="1"/>
    <col min="10759" max="10759" width="21.42578125" style="15" customWidth="1"/>
    <col min="10760" max="11009" width="9.140625" style="15"/>
    <col min="11010" max="11010" width="48.28515625" style="15" customWidth="1"/>
    <col min="11011" max="11011" width="69.85546875" style="15" customWidth="1"/>
    <col min="11012" max="11013" width="10.85546875" style="15" customWidth="1"/>
    <col min="11014" max="11014" width="19.140625" style="15" customWidth="1"/>
    <col min="11015" max="11015" width="21.42578125" style="15" customWidth="1"/>
    <col min="11016" max="11265" width="9.140625" style="15"/>
    <col min="11266" max="11266" width="48.28515625" style="15" customWidth="1"/>
    <col min="11267" max="11267" width="69.85546875" style="15" customWidth="1"/>
    <col min="11268" max="11269" width="10.85546875" style="15" customWidth="1"/>
    <col min="11270" max="11270" width="19.140625" style="15" customWidth="1"/>
    <col min="11271" max="11271" width="21.42578125" style="15" customWidth="1"/>
    <col min="11272" max="11521" width="9.140625" style="15"/>
    <col min="11522" max="11522" width="48.28515625" style="15" customWidth="1"/>
    <col min="11523" max="11523" width="69.85546875" style="15" customWidth="1"/>
    <col min="11524" max="11525" width="10.85546875" style="15" customWidth="1"/>
    <col min="11526" max="11526" width="19.140625" style="15" customWidth="1"/>
    <col min="11527" max="11527" width="21.42578125" style="15" customWidth="1"/>
    <col min="11528" max="11777" width="9.140625" style="15"/>
    <col min="11778" max="11778" width="48.28515625" style="15" customWidth="1"/>
    <col min="11779" max="11779" width="69.85546875" style="15" customWidth="1"/>
    <col min="11780" max="11781" width="10.85546875" style="15" customWidth="1"/>
    <col min="11782" max="11782" width="19.140625" style="15" customWidth="1"/>
    <col min="11783" max="11783" width="21.42578125" style="15" customWidth="1"/>
    <col min="11784" max="12033" width="9.140625" style="15"/>
    <col min="12034" max="12034" width="48.28515625" style="15" customWidth="1"/>
    <col min="12035" max="12035" width="69.85546875" style="15" customWidth="1"/>
    <col min="12036" max="12037" width="10.85546875" style="15" customWidth="1"/>
    <col min="12038" max="12038" width="19.140625" style="15" customWidth="1"/>
    <col min="12039" max="12039" width="21.42578125" style="15" customWidth="1"/>
    <col min="12040" max="12289" width="9.140625" style="15"/>
    <col min="12290" max="12290" width="48.28515625" style="15" customWidth="1"/>
    <col min="12291" max="12291" width="69.85546875" style="15" customWidth="1"/>
    <col min="12292" max="12293" width="10.85546875" style="15" customWidth="1"/>
    <col min="12294" max="12294" width="19.140625" style="15" customWidth="1"/>
    <col min="12295" max="12295" width="21.42578125" style="15" customWidth="1"/>
    <col min="12296" max="12545" width="9.140625" style="15"/>
    <col min="12546" max="12546" width="48.28515625" style="15" customWidth="1"/>
    <col min="12547" max="12547" width="69.85546875" style="15" customWidth="1"/>
    <col min="12548" max="12549" width="10.85546875" style="15" customWidth="1"/>
    <col min="12550" max="12550" width="19.140625" style="15" customWidth="1"/>
    <col min="12551" max="12551" width="21.42578125" style="15" customWidth="1"/>
    <col min="12552" max="12801" width="9.140625" style="15"/>
    <col min="12802" max="12802" width="48.28515625" style="15" customWidth="1"/>
    <col min="12803" max="12803" width="69.85546875" style="15" customWidth="1"/>
    <col min="12804" max="12805" width="10.85546875" style="15" customWidth="1"/>
    <col min="12806" max="12806" width="19.140625" style="15" customWidth="1"/>
    <col min="12807" max="12807" width="21.42578125" style="15" customWidth="1"/>
    <col min="12808" max="13057" width="9.140625" style="15"/>
    <col min="13058" max="13058" width="48.28515625" style="15" customWidth="1"/>
    <col min="13059" max="13059" width="69.85546875" style="15" customWidth="1"/>
    <col min="13060" max="13061" width="10.85546875" style="15" customWidth="1"/>
    <col min="13062" max="13062" width="19.140625" style="15" customWidth="1"/>
    <col min="13063" max="13063" width="21.42578125" style="15" customWidth="1"/>
    <col min="13064" max="13313" width="9.140625" style="15"/>
    <col min="13314" max="13314" width="48.28515625" style="15" customWidth="1"/>
    <col min="13315" max="13315" width="69.85546875" style="15" customWidth="1"/>
    <col min="13316" max="13317" width="10.85546875" style="15" customWidth="1"/>
    <col min="13318" max="13318" width="19.140625" style="15" customWidth="1"/>
    <col min="13319" max="13319" width="21.42578125" style="15" customWidth="1"/>
    <col min="13320" max="13569" width="9.140625" style="15"/>
    <col min="13570" max="13570" width="48.28515625" style="15" customWidth="1"/>
    <col min="13571" max="13571" width="69.85546875" style="15" customWidth="1"/>
    <col min="13572" max="13573" width="10.85546875" style="15" customWidth="1"/>
    <col min="13574" max="13574" width="19.140625" style="15" customWidth="1"/>
    <col min="13575" max="13575" width="21.42578125" style="15" customWidth="1"/>
    <col min="13576" max="13825" width="9.140625" style="15"/>
    <col min="13826" max="13826" width="48.28515625" style="15" customWidth="1"/>
    <col min="13827" max="13827" width="69.85546875" style="15" customWidth="1"/>
    <col min="13828" max="13829" width="10.85546875" style="15" customWidth="1"/>
    <col min="13830" max="13830" width="19.140625" style="15" customWidth="1"/>
    <col min="13831" max="13831" width="21.42578125" style="15" customWidth="1"/>
    <col min="13832" max="14081" width="9.140625" style="15"/>
    <col min="14082" max="14082" width="48.28515625" style="15" customWidth="1"/>
    <col min="14083" max="14083" width="69.85546875" style="15" customWidth="1"/>
    <col min="14084" max="14085" width="10.85546875" style="15" customWidth="1"/>
    <col min="14086" max="14086" width="19.140625" style="15" customWidth="1"/>
    <col min="14087" max="14087" width="21.42578125" style="15" customWidth="1"/>
    <col min="14088" max="14337" width="9.140625" style="15"/>
    <col min="14338" max="14338" width="48.28515625" style="15" customWidth="1"/>
    <col min="14339" max="14339" width="69.85546875" style="15" customWidth="1"/>
    <col min="14340" max="14341" width="10.85546875" style="15" customWidth="1"/>
    <col min="14342" max="14342" width="19.140625" style="15" customWidth="1"/>
    <col min="14343" max="14343" width="21.42578125" style="15" customWidth="1"/>
    <col min="14344" max="14593" width="9.140625" style="15"/>
    <col min="14594" max="14594" width="48.28515625" style="15" customWidth="1"/>
    <col min="14595" max="14595" width="69.85546875" style="15" customWidth="1"/>
    <col min="14596" max="14597" width="10.85546875" style="15" customWidth="1"/>
    <col min="14598" max="14598" width="19.140625" style="15" customWidth="1"/>
    <col min="14599" max="14599" width="21.42578125" style="15" customWidth="1"/>
    <col min="14600" max="14849" width="9.140625" style="15"/>
    <col min="14850" max="14850" width="48.28515625" style="15" customWidth="1"/>
    <col min="14851" max="14851" width="69.85546875" style="15" customWidth="1"/>
    <col min="14852" max="14853" width="10.85546875" style="15" customWidth="1"/>
    <col min="14854" max="14854" width="19.140625" style="15" customWidth="1"/>
    <col min="14855" max="14855" width="21.42578125" style="15" customWidth="1"/>
    <col min="14856" max="15105" width="9.140625" style="15"/>
    <col min="15106" max="15106" width="48.28515625" style="15" customWidth="1"/>
    <col min="15107" max="15107" width="69.85546875" style="15" customWidth="1"/>
    <col min="15108" max="15109" width="10.85546875" style="15" customWidth="1"/>
    <col min="15110" max="15110" width="19.140625" style="15" customWidth="1"/>
    <col min="15111" max="15111" width="21.42578125" style="15" customWidth="1"/>
    <col min="15112" max="15361" width="9.140625" style="15"/>
    <col min="15362" max="15362" width="48.28515625" style="15" customWidth="1"/>
    <col min="15363" max="15363" width="69.85546875" style="15" customWidth="1"/>
    <col min="15364" max="15365" width="10.85546875" style="15" customWidth="1"/>
    <col min="15366" max="15366" width="19.140625" style="15" customWidth="1"/>
    <col min="15367" max="15367" width="21.42578125" style="15" customWidth="1"/>
    <col min="15368" max="15617" width="9.140625" style="15"/>
    <col min="15618" max="15618" width="48.28515625" style="15" customWidth="1"/>
    <col min="15619" max="15619" width="69.85546875" style="15" customWidth="1"/>
    <col min="15620" max="15621" width="10.85546875" style="15" customWidth="1"/>
    <col min="15622" max="15622" width="19.140625" style="15" customWidth="1"/>
    <col min="15623" max="15623" width="21.42578125" style="15" customWidth="1"/>
    <col min="15624" max="15873" width="9.140625" style="15"/>
    <col min="15874" max="15874" width="48.28515625" style="15" customWidth="1"/>
    <col min="15875" max="15875" width="69.85546875" style="15" customWidth="1"/>
    <col min="15876" max="15877" width="10.85546875" style="15" customWidth="1"/>
    <col min="15878" max="15878" width="19.140625" style="15" customWidth="1"/>
    <col min="15879" max="15879" width="21.42578125" style="15" customWidth="1"/>
    <col min="15880" max="16129" width="9.140625" style="15"/>
    <col min="16130" max="16130" width="48.28515625" style="15" customWidth="1"/>
    <col min="16131" max="16131" width="69.85546875" style="15" customWidth="1"/>
    <col min="16132" max="16133" width="10.85546875" style="15" customWidth="1"/>
    <col min="16134" max="16134" width="19.140625" style="15" customWidth="1"/>
    <col min="16135" max="16135" width="21.42578125" style="15" customWidth="1"/>
    <col min="16136" max="16384" width="9.140625" style="15"/>
  </cols>
  <sheetData>
    <row r="1" spans="2:10" ht="15.75">
      <c r="G1" s="16" t="s">
        <v>52</v>
      </c>
    </row>
    <row r="2" spans="2:10" ht="16.149999999999999" customHeight="1">
      <c r="F2" s="147" t="s">
        <v>85</v>
      </c>
      <c r="G2" s="147"/>
    </row>
    <row r="3" spans="2:10" s="17" customFormat="1" ht="18.75">
      <c r="B3" s="148" t="s">
        <v>28</v>
      </c>
      <c r="C3" s="148"/>
      <c r="D3" s="148"/>
      <c r="E3" s="148"/>
      <c r="F3" s="148"/>
      <c r="G3" s="148"/>
    </row>
    <row r="4" spans="2:10" s="17" customFormat="1" ht="16.5">
      <c r="B4" s="149" t="s">
        <v>21</v>
      </c>
      <c r="C4" s="149"/>
      <c r="D4" s="149"/>
      <c r="E4" s="149"/>
      <c r="F4" s="149"/>
      <c r="G4" s="149"/>
    </row>
    <row r="5" spans="2:10" ht="63">
      <c r="B5" s="81" t="s">
        <v>30</v>
      </c>
      <c r="C5" s="81" t="s">
        <v>31</v>
      </c>
      <c r="D5" s="81" t="s">
        <v>32</v>
      </c>
      <c r="E5" s="81" t="s">
        <v>33</v>
      </c>
      <c r="F5" s="81" t="s">
        <v>34</v>
      </c>
      <c r="G5" s="81" t="s">
        <v>35</v>
      </c>
    </row>
    <row r="6" spans="2:10" s="19" customFormat="1">
      <c r="B6" s="12">
        <v>1</v>
      </c>
      <c r="C6" s="12">
        <v>2</v>
      </c>
      <c r="D6" s="12">
        <v>3</v>
      </c>
      <c r="E6" s="12">
        <v>4</v>
      </c>
      <c r="F6" s="12">
        <v>5</v>
      </c>
      <c r="G6" s="18">
        <v>6</v>
      </c>
    </row>
    <row r="7" spans="2:10" ht="15.75">
      <c r="B7" s="143" t="s">
        <v>79</v>
      </c>
      <c r="C7" s="143" t="s">
        <v>95</v>
      </c>
      <c r="D7" s="39">
        <v>2022</v>
      </c>
      <c r="E7" s="39" t="s">
        <v>84</v>
      </c>
      <c r="F7" s="82" t="s">
        <v>104</v>
      </c>
      <c r="G7" s="82" t="s">
        <v>87</v>
      </c>
      <c r="J7" s="15" t="s">
        <v>36</v>
      </c>
    </row>
    <row r="8" spans="2:10" ht="15.75">
      <c r="B8" s="143"/>
      <c r="C8" s="143"/>
      <c r="D8" s="41">
        <v>2023</v>
      </c>
      <c r="E8" s="41" t="s">
        <v>84</v>
      </c>
      <c r="F8" s="83" t="s">
        <v>104</v>
      </c>
      <c r="G8" s="83" t="s">
        <v>88</v>
      </c>
    </row>
    <row r="9" spans="2:10" ht="15.75">
      <c r="B9" s="143"/>
      <c r="C9" s="143"/>
      <c r="D9" s="99">
        <v>2024</v>
      </c>
      <c r="E9" s="99" t="s">
        <v>84</v>
      </c>
      <c r="F9" s="111" t="s">
        <v>104</v>
      </c>
      <c r="G9" s="111" t="s">
        <v>89</v>
      </c>
    </row>
    <row r="10" spans="2:10" ht="15.75">
      <c r="B10" s="143"/>
      <c r="C10" s="143"/>
      <c r="D10" s="43">
        <v>2025</v>
      </c>
      <c r="E10" s="43" t="s">
        <v>84</v>
      </c>
      <c r="F10" s="84" t="s">
        <v>104</v>
      </c>
      <c r="G10" s="84" t="s">
        <v>146</v>
      </c>
    </row>
    <row r="11" spans="2:10" ht="15.75">
      <c r="B11" s="143"/>
      <c r="C11" s="143" t="s">
        <v>96</v>
      </c>
      <c r="D11" s="39">
        <v>2022</v>
      </c>
      <c r="E11" s="39" t="s">
        <v>83</v>
      </c>
      <c r="F11" s="82" t="s">
        <v>105</v>
      </c>
      <c r="G11" s="82" t="s">
        <v>90</v>
      </c>
    </row>
    <row r="12" spans="2:10" ht="15.75">
      <c r="B12" s="143"/>
      <c r="C12" s="143"/>
      <c r="D12" s="41">
        <v>2023</v>
      </c>
      <c r="E12" s="41" t="s">
        <v>83</v>
      </c>
      <c r="F12" s="83" t="s">
        <v>105</v>
      </c>
      <c r="G12" s="83" t="s">
        <v>91</v>
      </c>
    </row>
    <row r="13" spans="2:10" ht="15.75">
      <c r="B13" s="143"/>
      <c r="C13" s="143"/>
      <c r="D13" s="99">
        <v>2024</v>
      </c>
      <c r="E13" s="99" t="s">
        <v>83</v>
      </c>
      <c r="F13" s="111" t="s">
        <v>105</v>
      </c>
      <c r="G13" s="111" t="s">
        <v>92</v>
      </c>
    </row>
    <row r="14" spans="2:10" ht="15.75">
      <c r="B14" s="143"/>
      <c r="C14" s="143"/>
      <c r="D14" s="43">
        <v>2025</v>
      </c>
      <c r="E14" s="43" t="s">
        <v>83</v>
      </c>
      <c r="F14" s="84" t="s">
        <v>105</v>
      </c>
      <c r="G14" s="84" t="s">
        <v>145</v>
      </c>
    </row>
    <row r="15" spans="2:10" ht="15.75">
      <c r="B15" s="144" t="s">
        <v>124</v>
      </c>
      <c r="C15" s="143" t="s">
        <v>97</v>
      </c>
      <c r="D15" s="39">
        <v>2022</v>
      </c>
      <c r="E15" s="39" t="s">
        <v>84</v>
      </c>
      <c r="F15" s="39">
        <v>24</v>
      </c>
      <c r="G15" s="91">
        <v>24</v>
      </c>
    </row>
    <row r="16" spans="2:10" ht="15.75">
      <c r="B16" s="145"/>
      <c r="C16" s="143"/>
      <c r="D16" s="41">
        <v>2023</v>
      </c>
      <c r="E16" s="41" t="s">
        <v>84</v>
      </c>
      <c r="F16" s="41">
        <v>24</v>
      </c>
      <c r="G16" s="89">
        <v>24</v>
      </c>
    </row>
    <row r="17" spans="2:7" ht="15.75">
      <c r="B17" s="145"/>
      <c r="C17" s="143"/>
      <c r="D17" s="41">
        <v>2024</v>
      </c>
      <c r="E17" s="41" t="s">
        <v>84</v>
      </c>
      <c r="F17" s="41">
        <v>24</v>
      </c>
      <c r="G17" s="89">
        <v>24</v>
      </c>
    </row>
    <row r="18" spans="2:7" ht="15.75">
      <c r="B18" s="145"/>
      <c r="C18" s="143"/>
      <c r="D18" s="97">
        <v>2025</v>
      </c>
      <c r="E18" s="97" t="s">
        <v>84</v>
      </c>
      <c r="F18" s="97">
        <v>24</v>
      </c>
      <c r="G18" s="98">
        <v>24</v>
      </c>
    </row>
    <row r="19" spans="2:7" ht="15.75">
      <c r="B19" s="145"/>
      <c r="C19" s="143" t="s">
        <v>98</v>
      </c>
      <c r="D19" s="39">
        <v>2022</v>
      </c>
      <c r="E19" s="39" t="s">
        <v>83</v>
      </c>
      <c r="F19" s="39">
        <v>620</v>
      </c>
      <c r="G19" s="91">
        <v>620</v>
      </c>
    </row>
    <row r="20" spans="2:7" ht="15.75">
      <c r="B20" s="145"/>
      <c r="C20" s="143"/>
      <c r="D20" s="41">
        <v>2023</v>
      </c>
      <c r="E20" s="41" t="s">
        <v>83</v>
      </c>
      <c r="F20" s="41">
        <v>620</v>
      </c>
      <c r="G20" s="89">
        <v>620</v>
      </c>
    </row>
    <row r="21" spans="2:7" ht="15.75">
      <c r="B21" s="145"/>
      <c r="C21" s="143"/>
      <c r="D21" s="99">
        <v>2024</v>
      </c>
      <c r="E21" s="99" t="s">
        <v>83</v>
      </c>
      <c r="F21" s="99">
        <v>620</v>
      </c>
      <c r="G21" s="106">
        <v>620</v>
      </c>
    </row>
    <row r="22" spans="2:7" ht="15.75">
      <c r="B22" s="145"/>
      <c r="C22" s="143"/>
      <c r="D22" s="43">
        <v>2025</v>
      </c>
      <c r="E22" s="43" t="s">
        <v>83</v>
      </c>
      <c r="F22" s="43">
        <v>620</v>
      </c>
      <c r="G22" s="92">
        <v>620</v>
      </c>
    </row>
    <row r="23" spans="2:7" ht="15.75">
      <c r="B23" s="145"/>
      <c r="C23" s="144" t="s">
        <v>116</v>
      </c>
      <c r="D23" s="39">
        <v>2022</v>
      </c>
      <c r="E23" s="39" t="s">
        <v>84</v>
      </c>
      <c r="F23" s="96">
        <v>42</v>
      </c>
      <c r="G23" s="88">
        <v>32</v>
      </c>
    </row>
    <row r="24" spans="2:7" ht="15.75">
      <c r="B24" s="145"/>
      <c r="C24" s="145"/>
      <c r="D24" s="41">
        <v>2023</v>
      </c>
      <c r="E24" s="41" t="s">
        <v>84</v>
      </c>
      <c r="F24" s="41">
        <v>42</v>
      </c>
      <c r="G24" s="89">
        <v>34</v>
      </c>
    </row>
    <row r="25" spans="2:7" ht="15.75">
      <c r="B25" s="145"/>
      <c r="C25" s="145"/>
      <c r="D25" s="99">
        <v>2024</v>
      </c>
      <c r="E25" s="99" t="s">
        <v>84</v>
      </c>
      <c r="F25" s="109">
        <v>42</v>
      </c>
      <c r="G25" s="110">
        <v>34</v>
      </c>
    </row>
    <row r="26" spans="2:7" ht="15.75">
      <c r="B26" s="146"/>
      <c r="C26" s="146"/>
      <c r="D26" s="43">
        <v>2025</v>
      </c>
      <c r="E26" s="43" t="s">
        <v>84</v>
      </c>
      <c r="F26" s="43">
        <v>42</v>
      </c>
      <c r="G26" s="92">
        <v>34</v>
      </c>
    </row>
    <row r="27" spans="2:7" ht="17.25" customHeight="1">
      <c r="B27" s="144" t="s">
        <v>80</v>
      </c>
      <c r="C27" s="143" t="s">
        <v>115</v>
      </c>
      <c r="D27" s="39">
        <v>2022</v>
      </c>
      <c r="E27" s="39" t="s">
        <v>84</v>
      </c>
      <c r="F27" s="91">
        <v>2</v>
      </c>
      <c r="G27" s="91">
        <v>2</v>
      </c>
    </row>
    <row r="28" spans="2:7" ht="18.75" customHeight="1">
      <c r="B28" s="145"/>
      <c r="C28" s="143"/>
      <c r="D28" s="41">
        <v>2023</v>
      </c>
      <c r="E28" s="41" t="s">
        <v>84</v>
      </c>
      <c r="F28" s="89">
        <v>2</v>
      </c>
      <c r="G28" s="89">
        <v>2</v>
      </c>
    </row>
    <row r="29" spans="2:7" ht="18.75" customHeight="1">
      <c r="B29" s="145"/>
      <c r="C29" s="143"/>
      <c r="D29" s="99">
        <v>2024</v>
      </c>
      <c r="E29" s="99" t="s">
        <v>84</v>
      </c>
      <c r="F29" s="106">
        <v>2</v>
      </c>
      <c r="G29" s="106">
        <v>2</v>
      </c>
    </row>
    <row r="30" spans="2:7" ht="18.75" customHeight="1">
      <c r="B30" s="145"/>
      <c r="C30" s="143"/>
      <c r="D30" s="43">
        <v>2025</v>
      </c>
      <c r="E30" s="43" t="s">
        <v>84</v>
      </c>
      <c r="F30" s="92">
        <v>2</v>
      </c>
      <c r="G30" s="92">
        <v>2</v>
      </c>
    </row>
    <row r="31" spans="2:7" ht="19.899999999999999" customHeight="1">
      <c r="B31" s="145"/>
      <c r="C31" s="143" t="s">
        <v>117</v>
      </c>
      <c r="D31" s="39">
        <v>2022</v>
      </c>
      <c r="E31" s="39" t="s">
        <v>82</v>
      </c>
      <c r="F31" s="93">
        <v>2.9000000000000001E-2</v>
      </c>
      <c r="G31" s="93">
        <v>3.2000000000000001E-2</v>
      </c>
    </row>
    <row r="32" spans="2:7" ht="16.149999999999999" customHeight="1">
      <c r="B32" s="145"/>
      <c r="C32" s="143"/>
      <c r="D32" s="41">
        <v>2023</v>
      </c>
      <c r="E32" s="41" t="s">
        <v>82</v>
      </c>
      <c r="F32" s="94">
        <v>2.9000000000000001E-2</v>
      </c>
      <c r="G32" s="94">
        <v>3.2000000000000001E-2</v>
      </c>
    </row>
    <row r="33" spans="2:7" ht="16.149999999999999" customHeight="1">
      <c r="B33" s="145"/>
      <c r="C33" s="143"/>
      <c r="D33" s="99">
        <v>2024</v>
      </c>
      <c r="E33" s="99" t="s">
        <v>82</v>
      </c>
      <c r="F33" s="108">
        <v>2.9000000000000001E-2</v>
      </c>
      <c r="G33" s="108">
        <v>3.2000000000000001E-2</v>
      </c>
    </row>
    <row r="34" spans="2:7" ht="16.149999999999999" customHeight="1">
      <c r="B34" s="146"/>
      <c r="C34" s="143"/>
      <c r="D34" s="43">
        <v>2025</v>
      </c>
      <c r="E34" s="43" t="s">
        <v>82</v>
      </c>
      <c r="F34" s="108">
        <v>2.9000000000000001E-2</v>
      </c>
      <c r="G34" s="108">
        <v>3.2000000000000001E-2</v>
      </c>
    </row>
    <row r="35" spans="2:7" ht="16.149999999999999" customHeight="1">
      <c r="B35" s="144" t="s">
        <v>102</v>
      </c>
      <c r="C35" s="143" t="s">
        <v>118</v>
      </c>
      <c r="D35" s="39">
        <v>2022</v>
      </c>
      <c r="E35" s="39" t="s">
        <v>84</v>
      </c>
      <c r="F35" s="85">
        <v>2</v>
      </c>
      <c r="G35" s="91">
        <v>2</v>
      </c>
    </row>
    <row r="36" spans="2:7" ht="15.75">
      <c r="B36" s="145"/>
      <c r="C36" s="143"/>
      <c r="D36" s="41">
        <v>2023</v>
      </c>
      <c r="E36" s="41" t="s">
        <v>84</v>
      </c>
      <c r="F36" s="86">
        <v>2</v>
      </c>
      <c r="G36" s="89">
        <v>2</v>
      </c>
    </row>
    <row r="37" spans="2:7" ht="15.75">
      <c r="B37" s="145"/>
      <c r="C37" s="143"/>
      <c r="D37" s="99">
        <v>2024</v>
      </c>
      <c r="E37" s="99" t="s">
        <v>84</v>
      </c>
      <c r="F37" s="107">
        <v>2</v>
      </c>
      <c r="G37" s="106">
        <v>2</v>
      </c>
    </row>
    <row r="38" spans="2:7" ht="15.75">
      <c r="B38" s="145"/>
      <c r="C38" s="143"/>
      <c r="D38" s="43">
        <v>2025</v>
      </c>
      <c r="E38" s="43" t="s">
        <v>84</v>
      </c>
      <c r="F38" s="87">
        <v>2</v>
      </c>
      <c r="G38" s="92">
        <v>2</v>
      </c>
    </row>
    <row r="39" spans="2:7" ht="15.75">
      <c r="B39" s="143" t="s">
        <v>81</v>
      </c>
      <c r="C39" s="143" t="s">
        <v>119</v>
      </c>
      <c r="D39" s="39">
        <v>2022</v>
      </c>
      <c r="E39" s="39" t="s">
        <v>82</v>
      </c>
      <c r="F39" s="88">
        <v>82.2</v>
      </c>
      <c r="G39" s="88">
        <v>82.2</v>
      </c>
    </row>
    <row r="40" spans="2:7" ht="15.75">
      <c r="B40" s="143"/>
      <c r="C40" s="143"/>
      <c r="D40" s="41">
        <v>2023</v>
      </c>
      <c r="E40" s="41" t="s">
        <v>82</v>
      </c>
      <c r="F40" s="89">
        <v>82.2</v>
      </c>
      <c r="G40" s="89">
        <v>82.2</v>
      </c>
    </row>
    <row r="41" spans="2:7" ht="15.75">
      <c r="B41" s="143"/>
      <c r="C41" s="143"/>
      <c r="D41" s="99">
        <v>2024</v>
      </c>
      <c r="E41" s="99" t="s">
        <v>82</v>
      </c>
      <c r="F41" s="90">
        <v>82.2</v>
      </c>
      <c r="G41" s="90">
        <v>82.2</v>
      </c>
    </row>
    <row r="42" spans="2:7" ht="15.75">
      <c r="B42" s="143"/>
      <c r="C42" s="143"/>
      <c r="D42" s="43">
        <v>2025</v>
      </c>
      <c r="E42" s="43" t="s">
        <v>82</v>
      </c>
      <c r="F42" s="90">
        <v>82.2</v>
      </c>
      <c r="G42" s="90">
        <v>82.2</v>
      </c>
    </row>
    <row r="43" spans="2:7" ht="15.75">
      <c r="B43" s="143" t="s">
        <v>108</v>
      </c>
      <c r="C43" s="143" t="s">
        <v>120</v>
      </c>
      <c r="D43" s="39">
        <v>2022</v>
      </c>
      <c r="E43" s="39" t="s">
        <v>83</v>
      </c>
      <c r="F43" s="91">
        <v>4760</v>
      </c>
      <c r="G43" s="91">
        <v>2510</v>
      </c>
    </row>
    <row r="44" spans="2:7" ht="15.75">
      <c r="B44" s="143"/>
      <c r="C44" s="143"/>
      <c r="D44" s="41">
        <v>2023</v>
      </c>
      <c r="E44" s="41" t="s">
        <v>83</v>
      </c>
      <c r="F44" s="89">
        <v>4760</v>
      </c>
      <c r="G44" s="89">
        <v>7660</v>
      </c>
    </row>
    <row r="45" spans="2:7" ht="15.75">
      <c r="B45" s="143"/>
      <c r="C45" s="143"/>
      <c r="D45" s="99">
        <v>2024</v>
      </c>
      <c r="E45" s="99" t="s">
        <v>83</v>
      </c>
      <c r="F45" s="106">
        <v>4760</v>
      </c>
      <c r="G45" s="106">
        <v>7660</v>
      </c>
    </row>
    <row r="46" spans="2:7" ht="15.75">
      <c r="B46" s="143"/>
      <c r="C46" s="143"/>
      <c r="D46" s="43">
        <v>2025</v>
      </c>
      <c r="E46" s="43" t="s">
        <v>83</v>
      </c>
      <c r="F46" s="92">
        <v>4760</v>
      </c>
      <c r="G46" s="106">
        <v>7660</v>
      </c>
    </row>
    <row r="47" spans="2:7" ht="15.75">
      <c r="B47" s="143"/>
      <c r="C47" s="143" t="s">
        <v>121</v>
      </c>
      <c r="D47" s="39">
        <v>2022</v>
      </c>
      <c r="E47" s="39" t="s">
        <v>84</v>
      </c>
      <c r="F47" s="91">
        <v>10</v>
      </c>
      <c r="G47" s="91">
        <v>11</v>
      </c>
    </row>
    <row r="48" spans="2:7" ht="15.75">
      <c r="B48" s="143"/>
      <c r="C48" s="143"/>
      <c r="D48" s="41">
        <v>2023</v>
      </c>
      <c r="E48" s="41" t="s">
        <v>84</v>
      </c>
      <c r="F48" s="89">
        <v>10</v>
      </c>
      <c r="G48" s="89">
        <v>12</v>
      </c>
    </row>
    <row r="49" spans="2:7" ht="15.75">
      <c r="B49" s="143"/>
      <c r="C49" s="143"/>
      <c r="D49" s="99">
        <v>2024</v>
      </c>
      <c r="E49" s="99" t="s">
        <v>84</v>
      </c>
      <c r="F49" s="106">
        <v>10</v>
      </c>
      <c r="G49" s="106">
        <v>12</v>
      </c>
    </row>
    <row r="50" spans="2:7" ht="16.149999999999999" customHeight="1">
      <c r="B50" s="143"/>
      <c r="C50" s="143"/>
      <c r="D50" s="43">
        <v>2025</v>
      </c>
      <c r="E50" s="43" t="s">
        <v>84</v>
      </c>
      <c r="F50" s="92">
        <v>10</v>
      </c>
      <c r="G50" s="92">
        <v>12</v>
      </c>
    </row>
    <row r="51" spans="2:7" ht="15.75">
      <c r="B51" s="143" t="s">
        <v>109</v>
      </c>
      <c r="C51" s="143" t="s">
        <v>122</v>
      </c>
      <c r="D51" s="39">
        <v>2022</v>
      </c>
      <c r="E51" s="39" t="s">
        <v>83</v>
      </c>
      <c r="F51" s="91">
        <v>265</v>
      </c>
      <c r="G51" s="91">
        <v>273</v>
      </c>
    </row>
    <row r="52" spans="2:7" ht="15.75">
      <c r="B52" s="143"/>
      <c r="C52" s="143"/>
      <c r="D52" s="41">
        <v>2023</v>
      </c>
      <c r="E52" s="41" t="s">
        <v>83</v>
      </c>
      <c r="F52" s="89">
        <v>265</v>
      </c>
      <c r="G52" s="89">
        <v>273</v>
      </c>
    </row>
    <row r="53" spans="2:7" ht="15.75">
      <c r="B53" s="143"/>
      <c r="C53" s="143"/>
      <c r="D53" s="99">
        <v>2024</v>
      </c>
      <c r="E53" s="99" t="s">
        <v>83</v>
      </c>
      <c r="F53" s="106">
        <v>265</v>
      </c>
      <c r="G53" s="106">
        <v>273</v>
      </c>
    </row>
    <row r="54" spans="2:7" ht="15.75">
      <c r="B54" s="143"/>
      <c r="C54" s="143"/>
      <c r="D54" s="43">
        <v>2025</v>
      </c>
      <c r="E54" s="43" t="s">
        <v>83</v>
      </c>
      <c r="F54" s="92">
        <v>265</v>
      </c>
      <c r="G54" s="92">
        <v>280</v>
      </c>
    </row>
    <row r="55" spans="2:7" ht="15.75">
      <c r="B55" s="143" t="s">
        <v>110</v>
      </c>
      <c r="C55" s="143" t="s">
        <v>123</v>
      </c>
      <c r="D55" s="39">
        <v>2022</v>
      </c>
      <c r="E55" s="39" t="s">
        <v>84</v>
      </c>
      <c r="F55" s="91">
        <v>0</v>
      </c>
      <c r="G55" s="91">
        <v>2</v>
      </c>
    </row>
    <row r="56" spans="2:7" ht="15.75">
      <c r="B56" s="143"/>
      <c r="C56" s="143"/>
      <c r="D56" s="41">
        <v>2023</v>
      </c>
      <c r="E56" s="41" t="s">
        <v>84</v>
      </c>
      <c r="F56" s="89">
        <v>0</v>
      </c>
      <c r="G56" s="89">
        <v>0</v>
      </c>
    </row>
    <row r="57" spans="2:7" ht="15.75">
      <c r="B57" s="143"/>
      <c r="C57" s="143"/>
      <c r="D57" s="99">
        <v>2024</v>
      </c>
      <c r="E57" s="99" t="s">
        <v>84</v>
      </c>
      <c r="F57" s="106">
        <v>0</v>
      </c>
      <c r="G57" s="106">
        <v>0</v>
      </c>
    </row>
    <row r="58" spans="2:7" ht="15.75">
      <c r="B58" s="143"/>
      <c r="C58" s="143"/>
      <c r="D58" s="43">
        <v>2025</v>
      </c>
      <c r="E58" s="43" t="s">
        <v>84</v>
      </c>
      <c r="F58" s="92">
        <v>0</v>
      </c>
      <c r="G58" s="92">
        <v>0</v>
      </c>
    </row>
    <row r="66" spans="2:3">
      <c r="B66" s="15"/>
      <c r="C66" s="15"/>
    </row>
    <row r="67" spans="2:3">
      <c r="B67" s="15"/>
      <c r="C67" s="15"/>
    </row>
    <row r="68" spans="2:3">
      <c r="B68" s="15"/>
      <c r="C68" s="15"/>
    </row>
    <row r="69" spans="2:3">
      <c r="B69" s="15"/>
      <c r="C69" s="15"/>
    </row>
    <row r="70" spans="2:3">
      <c r="B70" s="15"/>
      <c r="C70" s="15"/>
    </row>
    <row r="71" spans="2:3">
      <c r="B71" s="15"/>
      <c r="C71" s="15"/>
    </row>
    <row r="72" spans="2:3">
      <c r="B72" s="15"/>
      <c r="C72" s="15"/>
    </row>
    <row r="73" spans="2:3">
      <c r="B73" s="15"/>
      <c r="C73" s="15"/>
    </row>
    <row r="74" spans="2:3">
      <c r="B74" s="15"/>
      <c r="C74" s="15"/>
    </row>
    <row r="75" spans="2:3">
      <c r="B75" s="15"/>
      <c r="C75" s="15"/>
    </row>
    <row r="76" spans="2:3">
      <c r="B76" s="15"/>
      <c r="C76" s="15"/>
    </row>
  </sheetData>
  <mergeCells count="24">
    <mergeCell ref="B15:B26"/>
    <mergeCell ref="C23:C26"/>
    <mergeCell ref="F2:G2"/>
    <mergeCell ref="C55:C58"/>
    <mergeCell ref="C15:C18"/>
    <mergeCell ref="C19:C22"/>
    <mergeCell ref="B51:B54"/>
    <mergeCell ref="B55:B58"/>
    <mergeCell ref="B35:B38"/>
    <mergeCell ref="C31:C34"/>
    <mergeCell ref="B3:G3"/>
    <mergeCell ref="B4:G4"/>
    <mergeCell ref="B7:B14"/>
    <mergeCell ref="C7:C10"/>
    <mergeCell ref="C11:C14"/>
    <mergeCell ref="C51:C54"/>
    <mergeCell ref="C47:C50"/>
    <mergeCell ref="B39:B42"/>
    <mergeCell ref="B43:B50"/>
    <mergeCell ref="B27:B34"/>
    <mergeCell ref="C27:C30"/>
    <mergeCell ref="C35:C38"/>
    <mergeCell ref="C39:C42"/>
    <mergeCell ref="C43:C46"/>
  </mergeCells>
  <printOptions horizontalCentered="1"/>
  <pageMargins left="0" right="0" top="0.27559055118110237" bottom="0.23622047244094491" header="0" footer="0"/>
  <pageSetup paperSize="9" scale="68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178"/>
  <sheetViews>
    <sheetView zoomScale="96" zoomScaleNormal="96" workbookViewId="0">
      <selection activeCell="E11" sqref="E11"/>
    </sheetView>
  </sheetViews>
  <sheetFormatPr defaultRowHeight="18.75"/>
  <cols>
    <col min="1" max="1" width="2.5703125" style="24" customWidth="1"/>
    <col min="2" max="2" width="47.42578125" style="20" customWidth="1"/>
    <col min="3" max="3" width="25.42578125" style="21" customWidth="1"/>
    <col min="4" max="4" width="14.7109375" style="22" customWidth="1"/>
    <col min="5" max="5" width="14.7109375" style="23" customWidth="1"/>
    <col min="6" max="10" width="14.7109375" style="24" customWidth="1"/>
    <col min="11" max="257" width="9.140625" style="24"/>
    <col min="258" max="258" width="40.28515625" style="24" customWidth="1"/>
    <col min="259" max="259" width="25.42578125" style="24" customWidth="1"/>
    <col min="260" max="266" width="14.7109375" style="24" customWidth="1"/>
    <col min="267" max="513" width="9.140625" style="24"/>
    <col min="514" max="514" width="40.28515625" style="24" customWidth="1"/>
    <col min="515" max="515" width="25.42578125" style="24" customWidth="1"/>
    <col min="516" max="522" width="14.7109375" style="24" customWidth="1"/>
    <col min="523" max="769" width="9.140625" style="24"/>
    <col min="770" max="770" width="40.28515625" style="24" customWidth="1"/>
    <col min="771" max="771" width="25.42578125" style="24" customWidth="1"/>
    <col min="772" max="778" width="14.7109375" style="24" customWidth="1"/>
    <col min="779" max="1025" width="9.140625" style="24"/>
    <col min="1026" max="1026" width="40.28515625" style="24" customWidth="1"/>
    <col min="1027" max="1027" width="25.42578125" style="24" customWidth="1"/>
    <col min="1028" max="1034" width="14.7109375" style="24" customWidth="1"/>
    <col min="1035" max="1281" width="9.140625" style="24"/>
    <col min="1282" max="1282" width="40.28515625" style="24" customWidth="1"/>
    <col min="1283" max="1283" width="25.42578125" style="24" customWidth="1"/>
    <col min="1284" max="1290" width="14.7109375" style="24" customWidth="1"/>
    <col min="1291" max="1537" width="9.140625" style="24"/>
    <col min="1538" max="1538" width="40.28515625" style="24" customWidth="1"/>
    <col min="1539" max="1539" width="25.42578125" style="24" customWidth="1"/>
    <col min="1540" max="1546" width="14.7109375" style="24" customWidth="1"/>
    <col min="1547" max="1793" width="9.140625" style="24"/>
    <col min="1794" max="1794" width="40.28515625" style="24" customWidth="1"/>
    <col min="1795" max="1795" width="25.42578125" style="24" customWidth="1"/>
    <col min="1796" max="1802" width="14.7109375" style="24" customWidth="1"/>
    <col min="1803" max="2049" width="9.140625" style="24"/>
    <col min="2050" max="2050" width="40.28515625" style="24" customWidth="1"/>
    <col min="2051" max="2051" width="25.42578125" style="24" customWidth="1"/>
    <col min="2052" max="2058" width="14.7109375" style="24" customWidth="1"/>
    <col min="2059" max="2305" width="9.140625" style="24"/>
    <col min="2306" max="2306" width="40.28515625" style="24" customWidth="1"/>
    <col min="2307" max="2307" width="25.42578125" style="24" customWidth="1"/>
    <col min="2308" max="2314" width="14.7109375" style="24" customWidth="1"/>
    <col min="2315" max="2561" width="9.140625" style="24"/>
    <col min="2562" max="2562" width="40.28515625" style="24" customWidth="1"/>
    <col min="2563" max="2563" width="25.42578125" style="24" customWidth="1"/>
    <col min="2564" max="2570" width="14.7109375" style="24" customWidth="1"/>
    <col min="2571" max="2817" width="9.140625" style="24"/>
    <col min="2818" max="2818" width="40.28515625" style="24" customWidth="1"/>
    <col min="2819" max="2819" width="25.42578125" style="24" customWidth="1"/>
    <col min="2820" max="2826" width="14.7109375" style="24" customWidth="1"/>
    <col min="2827" max="3073" width="9.140625" style="24"/>
    <col min="3074" max="3074" width="40.28515625" style="24" customWidth="1"/>
    <col min="3075" max="3075" width="25.42578125" style="24" customWidth="1"/>
    <col min="3076" max="3082" width="14.7109375" style="24" customWidth="1"/>
    <col min="3083" max="3329" width="9.140625" style="24"/>
    <col min="3330" max="3330" width="40.28515625" style="24" customWidth="1"/>
    <col min="3331" max="3331" width="25.42578125" style="24" customWidth="1"/>
    <col min="3332" max="3338" width="14.7109375" style="24" customWidth="1"/>
    <col min="3339" max="3585" width="9.140625" style="24"/>
    <col min="3586" max="3586" width="40.28515625" style="24" customWidth="1"/>
    <col min="3587" max="3587" width="25.42578125" style="24" customWidth="1"/>
    <col min="3588" max="3594" width="14.7109375" style="24" customWidth="1"/>
    <col min="3595" max="3841" width="9.140625" style="24"/>
    <col min="3842" max="3842" width="40.28515625" style="24" customWidth="1"/>
    <col min="3843" max="3843" width="25.42578125" style="24" customWidth="1"/>
    <col min="3844" max="3850" width="14.7109375" style="24" customWidth="1"/>
    <col min="3851" max="4097" width="9.140625" style="24"/>
    <col min="4098" max="4098" width="40.28515625" style="24" customWidth="1"/>
    <col min="4099" max="4099" width="25.42578125" style="24" customWidth="1"/>
    <col min="4100" max="4106" width="14.7109375" style="24" customWidth="1"/>
    <col min="4107" max="4353" width="9.140625" style="24"/>
    <col min="4354" max="4354" width="40.28515625" style="24" customWidth="1"/>
    <col min="4355" max="4355" width="25.42578125" style="24" customWidth="1"/>
    <col min="4356" max="4362" width="14.7109375" style="24" customWidth="1"/>
    <col min="4363" max="4609" width="9.140625" style="24"/>
    <col min="4610" max="4610" width="40.28515625" style="24" customWidth="1"/>
    <col min="4611" max="4611" width="25.42578125" style="24" customWidth="1"/>
    <col min="4612" max="4618" width="14.7109375" style="24" customWidth="1"/>
    <col min="4619" max="4865" width="9.140625" style="24"/>
    <col min="4866" max="4866" width="40.28515625" style="24" customWidth="1"/>
    <col min="4867" max="4867" width="25.42578125" style="24" customWidth="1"/>
    <col min="4868" max="4874" width="14.7109375" style="24" customWidth="1"/>
    <col min="4875" max="5121" width="9.140625" style="24"/>
    <col min="5122" max="5122" width="40.28515625" style="24" customWidth="1"/>
    <col min="5123" max="5123" width="25.42578125" style="24" customWidth="1"/>
    <col min="5124" max="5130" width="14.7109375" style="24" customWidth="1"/>
    <col min="5131" max="5377" width="9.140625" style="24"/>
    <col min="5378" max="5378" width="40.28515625" style="24" customWidth="1"/>
    <col min="5379" max="5379" width="25.42578125" style="24" customWidth="1"/>
    <col min="5380" max="5386" width="14.7109375" style="24" customWidth="1"/>
    <col min="5387" max="5633" width="9.140625" style="24"/>
    <col min="5634" max="5634" width="40.28515625" style="24" customWidth="1"/>
    <col min="5635" max="5635" width="25.42578125" style="24" customWidth="1"/>
    <col min="5636" max="5642" width="14.7109375" style="24" customWidth="1"/>
    <col min="5643" max="5889" width="9.140625" style="24"/>
    <col min="5890" max="5890" width="40.28515625" style="24" customWidth="1"/>
    <col min="5891" max="5891" width="25.42578125" style="24" customWidth="1"/>
    <col min="5892" max="5898" width="14.7109375" style="24" customWidth="1"/>
    <col min="5899" max="6145" width="9.140625" style="24"/>
    <col min="6146" max="6146" width="40.28515625" style="24" customWidth="1"/>
    <col min="6147" max="6147" width="25.42578125" style="24" customWidth="1"/>
    <col min="6148" max="6154" width="14.7109375" style="24" customWidth="1"/>
    <col min="6155" max="6401" width="9.140625" style="24"/>
    <col min="6402" max="6402" width="40.28515625" style="24" customWidth="1"/>
    <col min="6403" max="6403" width="25.42578125" style="24" customWidth="1"/>
    <col min="6404" max="6410" width="14.7109375" style="24" customWidth="1"/>
    <col min="6411" max="6657" width="9.140625" style="24"/>
    <col min="6658" max="6658" width="40.28515625" style="24" customWidth="1"/>
    <col min="6659" max="6659" width="25.42578125" style="24" customWidth="1"/>
    <col min="6660" max="6666" width="14.7109375" style="24" customWidth="1"/>
    <col min="6667" max="6913" width="9.140625" style="24"/>
    <col min="6914" max="6914" width="40.28515625" style="24" customWidth="1"/>
    <col min="6915" max="6915" width="25.42578125" style="24" customWidth="1"/>
    <col min="6916" max="6922" width="14.7109375" style="24" customWidth="1"/>
    <col min="6923" max="7169" width="9.140625" style="24"/>
    <col min="7170" max="7170" width="40.28515625" style="24" customWidth="1"/>
    <col min="7171" max="7171" width="25.42578125" style="24" customWidth="1"/>
    <col min="7172" max="7178" width="14.7109375" style="24" customWidth="1"/>
    <col min="7179" max="7425" width="9.140625" style="24"/>
    <col min="7426" max="7426" width="40.28515625" style="24" customWidth="1"/>
    <col min="7427" max="7427" width="25.42578125" style="24" customWidth="1"/>
    <col min="7428" max="7434" width="14.7109375" style="24" customWidth="1"/>
    <col min="7435" max="7681" width="9.140625" style="24"/>
    <col min="7682" max="7682" width="40.28515625" style="24" customWidth="1"/>
    <col min="7683" max="7683" width="25.42578125" style="24" customWidth="1"/>
    <col min="7684" max="7690" width="14.7109375" style="24" customWidth="1"/>
    <col min="7691" max="7937" width="9.140625" style="24"/>
    <col min="7938" max="7938" width="40.28515625" style="24" customWidth="1"/>
    <col min="7939" max="7939" width="25.42578125" style="24" customWidth="1"/>
    <col min="7940" max="7946" width="14.7109375" style="24" customWidth="1"/>
    <col min="7947" max="8193" width="9.140625" style="24"/>
    <col min="8194" max="8194" width="40.28515625" style="24" customWidth="1"/>
    <col min="8195" max="8195" width="25.42578125" style="24" customWidth="1"/>
    <col min="8196" max="8202" width="14.7109375" style="24" customWidth="1"/>
    <col min="8203" max="8449" width="9.140625" style="24"/>
    <col min="8450" max="8450" width="40.28515625" style="24" customWidth="1"/>
    <col min="8451" max="8451" width="25.42578125" style="24" customWidth="1"/>
    <col min="8452" max="8458" width="14.7109375" style="24" customWidth="1"/>
    <col min="8459" max="8705" width="9.140625" style="24"/>
    <col min="8706" max="8706" width="40.28515625" style="24" customWidth="1"/>
    <col min="8707" max="8707" width="25.42578125" style="24" customWidth="1"/>
    <col min="8708" max="8714" width="14.7109375" style="24" customWidth="1"/>
    <col min="8715" max="8961" width="9.140625" style="24"/>
    <col min="8962" max="8962" width="40.28515625" style="24" customWidth="1"/>
    <col min="8963" max="8963" width="25.42578125" style="24" customWidth="1"/>
    <col min="8964" max="8970" width="14.7109375" style="24" customWidth="1"/>
    <col min="8971" max="9217" width="9.140625" style="24"/>
    <col min="9218" max="9218" width="40.28515625" style="24" customWidth="1"/>
    <col min="9219" max="9219" width="25.42578125" style="24" customWidth="1"/>
    <col min="9220" max="9226" width="14.7109375" style="24" customWidth="1"/>
    <col min="9227" max="9473" width="9.140625" style="24"/>
    <col min="9474" max="9474" width="40.28515625" style="24" customWidth="1"/>
    <col min="9475" max="9475" width="25.42578125" style="24" customWidth="1"/>
    <col min="9476" max="9482" width="14.7109375" style="24" customWidth="1"/>
    <col min="9483" max="9729" width="9.140625" style="24"/>
    <col min="9730" max="9730" width="40.28515625" style="24" customWidth="1"/>
    <col min="9731" max="9731" width="25.42578125" style="24" customWidth="1"/>
    <col min="9732" max="9738" width="14.7109375" style="24" customWidth="1"/>
    <col min="9739" max="9985" width="9.140625" style="24"/>
    <col min="9986" max="9986" width="40.28515625" style="24" customWidth="1"/>
    <col min="9987" max="9987" width="25.42578125" style="24" customWidth="1"/>
    <col min="9988" max="9994" width="14.7109375" style="24" customWidth="1"/>
    <col min="9995" max="10241" width="9.140625" style="24"/>
    <col min="10242" max="10242" width="40.28515625" style="24" customWidth="1"/>
    <col min="10243" max="10243" width="25.42578125" style="24" customWidth="1"/>
    <col min="10244" max="10250" width="14.7109375" style="24" customWidth="1"/>
    <col min="10251" max="10497" width="9.140625" style="24"/>
    <col min="10498" max="10498" width="40.28515625" style="24" customWidth="1"/>
    <col min="10499" max="10499" width="25.42578125" style="24" customWidth="1"/>
    <col min="10500" max="10506" width="14.7109375" style="24" customWidth="1"/>
    <col min="10507" max="10753" width="9.140625" style="24"/>
    <col min="10754" max="10754" width="40.28515625" style="24" customWidth="1"/>
    <col min="10755" max="10755" width="25.42578125" style="24" customWidth="1"/>
    <col min="10756" max="10762" width="14.7109375" style="24" customWidth="1"/>
    <col min="10763" max="11009" width="9.140625" style="24"/>
    <col min="11010" max="11010" width="40.28515625" style="24" customWidth="1"/>
    <col min="11011" max="11011" width="25.42578125" style="24" customWidth="1"/>
    <col min="11012" max="11018" width="14.7109375" style="24" customWidth="1"/>
    <col min="11019" max="11265" width="9.140625" style="24"/>
    <col min="11266" max="11266" width="40.28515625" style="24" customWidth="1"/>
    <col min="11267" max="11267" width="25.42578125" style="24" customWidth="1"/>
    <col min="11268" max="11274" width="14.7109375" style="24" customWidth="1"/>
    <col min="11275" max="11521" width="9.140625" style="24"/>
    <col min="11522" max="11522" width="40.28515625" style="24" customWidth="1"/>
    <col min="11523" max="11523" width="25.42578125" style="24" customWidth="1"/>
    <col min="11524" max="11530" width="14.7109375" style="24" customWidth="1"/>
    <col min="11531" max="11777" width="9.140625" style="24"/>
    <col min="11778" max="11778" width="40.28515625" style="24" customWidth="1"/>
    <col min="11779" max="11779" width="25.42578125" style="24" customWidth="1"/>
    <col min="11780" max="11786" width="14.7109375" style="24" customWidth="1"/>
    <col min="11787" max="12033" width="9.140625" style="24"/>
    <col min="12034" max="12034" width="40.28515625" style="24" customWidth="1"/>
    <col min="12035" max="12035" width="25.42578125" style="24" customWidth="1"/>
    <col min="12036" max="12042" width="14.7109375" style="24" customWidth="1"/>
    <col min="12043" max="12289" width="9.140625" style="24"/>
    <col min="12290" max="12290" width="40.28515625" style="24" customWidth="1"/>
    <col min="12291" max="12291" width="25.42578125" style="24" customWidth="1"/>
    <col min="12292" max="12298" width="14.7109375" style="24" customWidth="1"/>
    <col min="12299" max="12545" width="9.140625" style="24"/>
    <col min="12546" max="12546" width="40.28515625" style="24" customWidth="1"/>
    <col min="12547" max="12547" width="25.42578125" style="24" customWidth="1"/>
    <col min="12548" max="12554" width="14.7109375" style="24" customWidth="1"/>
    <col min="12555" max="12801" width="9.140625" style="24"/>
    <col min="12802" max="12802" width="40.28515625" style="24" customWidth="1"/>
    <col min="12803" max="12803" width="25.42578125" style="24" customWidth="1"/>
    <col min="12804" max="12810" width="14.7109375" style="24" customWidth="1"/>
    <col min="12811" max="13057" width="9.140625" style="24"/>
    <col min="13058" max="13058" width="40.28515625" style="24" customWidth="1"/>
    <col min="13059" max="13059" width="25.42578125" style="24" customWidth="1"/>
    <col min="13060" max="13066" width="14.7109375" style="24" customWidth="1"/>
    <col min="13067" max="13313" width="9.140625" style="24"/>
    <col min="13314" max="13314" width="40.28515625" style="24" customWidth="1"/>
    <col min="13315" max="13315" width="25.42578125" style="24" customWidth="1"/>
    <col min="13316" max="13322" width="14.7109375" style="24" customWidth="1"/>
    <col min="13323" max="13569" width="9.140625" style="24"/>
    <col min="13570" max="13570" width="40.28515625" style="24" customWidth="1"/>
    <col min="13571" max="13571" width="25.42578125" style="24" customWidth="1"/>
    <col min="13572" max="13578" width="14.7109375" style="24" customWidth="1"/>
    <col min="13579" max="13825" width="9.140625" style="24"/>
    <col min="13826" max="13826" width="40.28515625" style="24" customWidth="1"/>
    <col min="13827" max="13827" width="25.42578125" style="24" customWidth="1"/>
    <col min="13828" max="13834" width="14.7109375" style="24" customWidth="1"/>
    <col min="13835" max="14081" width="9.140625" style="24"/>
    <col min="14082" max="14082" width="40.28515625" style="24" customWidth="1"/>
    <col min="14083" max="14083" width="25.42578125" style="24" customWidth="1"/>
    <col min="14084" max="14090" width="14.7109375" style="24" customWidth="1"/>
    <col min="14091" max="14337" width="9.140625" style="24"/>
    <col min="14338" max="14338" width="40.28515625" style="24" customWidth="1"/>
    <col min="14339" max="14339" width="25.42578125" style="24" customWidth="1"/>
    <col min="14340" max="14346" width="14.7109375" style="24" customWidth="1"/>
    <col min="14347" max="14593" width="9.140625" style="24"/>
    <col min="14594" max="14594" width="40.28515625" style="24" customWidth="1"/>
    <col min="14595" max="14595" width="25.42578125" style="24" customWidth="1"/>
    <col min="14596" max="14602" width="14.7109375" style="24" customWidth="1"/>
    <col min="14603" max="14849" width="9.140625" style="24"/>
    <col min="14850" max="14850" width="40.28515625" style="24" customWidth="1"/>
    <col min="14851" max="14851" width="25.42578125" style="24" customWidth="1"/>
    <col min="14852" max="14858" width="14.7109375" style="24" customWidth="1"/>
    <col min="14859" max="15105" width="9.140625" style="24"/>
    <col min="15106" max="15106" width="40.28515625" style="24" customWidth="1"/>
    <col min="15107" max="15107" width="25.42578125" style="24" customWidth="1"/>
    <col min="15108" max="15114" width="14.7109375" style="24" customWidth="1"/>
    <col min="15115" max="15361" width="9.140625" style="24"/>
    <col min="15362" max="15362" width="40.28515625" style="24" customWidth="1"/>
    <col min="15363" max="15363" width="25.42578125" style="24" customWidth="1"/>
    <col min="15364" max="15370" width="14.7109375" style="24" customWidth="1"/>
    <col min="15371" max="15617" width="9.140625" style="24"/>
    <col min="15618" max="15618" width="40.28515625" style="24" customWidth="1"/>
    <col min="15619" max="15619" width="25.42578125" style="24" customWidth="1"/>
    <col min="15620" max="15626" width="14.7109375" style="24" customWidth="1"/>
    <col min="15627" max="15873" width="9.140625" style="24"/>
    <col min="15874" max="15874" width="40.28515625" style="24" customWidth="1"/>
    <col min="15875" max="15875" width="25.42578125" style="24" customWidth="1"/>
    <col min="15876" max="15882" width="14.7109375" style="24" customWidth="1"/>
    <col min="15883" max="16129" width="9.140625" style="24"/>
    <col min="16130" max="16130" width="40.28515625" style="24" customWidth="1"/>
    <col min="16131" max="16131" width="25.42578125" style="24" customWidth="1"/>
    <col min="16132" max="16138" width="14.7109375" style="24" customWidth="1"/>
    <col min="16139" max="16384" width="9.140625" style="24"/>
  </cols>
  <sheetData>
    <row r="1" spans="2:11">
      <c r="I1" s="147" t="s">
        <v>86</v>
      </c>
      <c r="J1" s="147"/>
    </row>
    <row r="2" spans="2:11">
      <c r="I2" s="165" t="s">
        <v>85</v>
      </c>
      <c r="J2" s="165"/>
    </row>
    <row r="3" spans="2:11" s="26" customFormat="1">
      <c r="B3" s="148" t="s">
        <v>113</v>
      </c>
      <c r="C3" s="148"/>
      <c r="D3" s="148"/>
      <c r="E3" s="148"/>
      <c r="F3" s="148"/>
      <c r="G3" s="148"/>
      <c r="H3" s="148"/>
      <c r="I3" s="148"/>
      <c r="J3" s="148"/>
      <c r="K3" s="25"/>
    </row>
    <row r="4" spans="2:11">
      <c r="B4" s="148" t="s">
        <v>21</v>
      </c>
      <c r="C4" s="148"/>
      <c r="D4" s="148"/>
      <c r="E4" s="148"/>
      <c r="F4" s="148"/>
      <c r="G4" s="148"/>
      <c r="H4" s="148"/>
      <c r="I4" s="148"/>
      <c r="J4" s="148"/>
      <c r="K4" s="27"/>
    </row>
    <row r="5" spans="2:11" ht="19.5" thickBot="1">
      <c r="C5" s="28"/>
      <c r="D5" s="28"/>
      <c r="E5" s="29"/>
      <c r="F5" s="28"/>
      <c r="G5" s="28"/>
      <c r="H5" s="28"/>
      <c r="I5" s="28"/>
      <c r="J5" s="28" t="s">
        <v>29</v>
      </c>
    </row>
    <row r="6" spans="2:11" ht="18.75" customHeight="1">
      <c r="B6" s="161" t="s">
        <v>37</v>
      </c>
      <c r="C6" s="163" t="s">
        <v>38</v>
      </c>
      <c r="D6" s="163" t="s">
        <v>39</v>
      </c>
      <c r="E6" s="163" t="s">
        <v>40</v>
      </c>
      <c r="F6" s="163"/>
      <c r="G6" s="163"/>
      <c r="H6" s="163"/>
      <c r="I6" s="163"/>
      <c r="J6" s="164"/>
    </row>
    <row r="7" spans="2:11" ht="63">
      <c r="B7" s="162"/>
      <c r="C7" s="152"/>
      <c r="D7" s="152"/>
      <c r="E7" s="31" t="s">
        <v>41</v>
      </c>
      <c r="F7" s="30" t="s">
        <v>42</v>
      </c>
      <c r="G7" s="30" t="s">
        <v>43</v>
      </c>
      <c r="H7" s="30" t="s">
        <v>44</v>
      </c>
      <c r="I7" s="30" t="s">
        <v>45</v>
      </c>
      <c r="J7" s="56" t="s">
        <v>46</v>
      </c>
    </row>
    <row r="8" spans="2:11">
      <c r="B8" s="57">
        <v>1</v>
      </c>
      <c r="C8" s="30">
        <v>2</v>
      </c>
      <c r="D8" s="30">
        <v>3</v>
      </c>
      <c r="E8" s="32">
        <v>4</v>
      </c>
      <c r="F8" s="33">
        <v>5</v>
      </c>
      <c r="G8" s="33">
        <v>6</v>
      </c>
      <c r="H8" s="33">
        <v>7</v>
      </c>
      <c r="I8" s="33">
        <v>8</v>
      </c>
      <c r="J8" s="58">
        <v>9</v>
      </c>
    </row>
    <row r="9" spans="2:11">
      <c r="B9" s="157" t="s">
        <v>53</v>
      </c>
      <c r="C9" s="152" t="s">
        <v>106</v>
      </c>
      <c r="D9" s="39">
        <v>2022</v>
      </c>
      <c r="E9" s="53">
        <f>SUM(F9:J9)</f>
        <v>116414.3</v>
      </c>
      <c r="F9" s="53">
        <f>F15+F21</f>
        <v>0</v>
      </c>
      <c r="G9" s="40">
        <f t="shared" ref="G9:J9" si="0">G15+G21</f>
        <v>15108.8</v>
      </c>
      <c r="H9" s="40">
        <f t="shared" si="0"/>
        <v>1261.1999999999998</v>
      </c>
      <c r="I9" s="40">
        <f>I15+I21</f>
        <v>100044.3</v>
      </c>
      <c r="J9" s="59">
        <f t="shared" si="0"/>
        <v>0</v>
      </c>
    </row>
    <row r="10" spans="2:11">
      <c r="B10" s="157"/>
      <c r="C10" s="152"/>
      <c r="D10" s="41">
        <v>2023</v>
      </c>
      <c r="E10" s="42">
        <f>SUM(F10:J10)</f>
        <v>113781.4</v>
      </c>
      <c r="F10" s="42">
        <f>F16+F22</f>
        <v>0</v>
      </c>
      <c r="G10" s="42">
        <f t="shared" ref="G10:J10" si="1">G16+G22</f>
        <v>11458.4</v>
      </c>
      <c r="H10" s="42">
        <f t="shared" si="1"/>
        <v>3474.2</v>
      </c>
      <c r="I10" s="42">
        <f t="shared" si="1"/>
        <v>98848.8</v>
      </c>
      <c r="J10" s="60">
        <f t="shared" si="1"/>
        <v>0</v>
      </c>
    </row>
    <row r="11" spans="2:11">
      <c r="B11" s="157"/>
      <c r="C11" s="152"/>
      <c r="D11" s="99">
        <v>2024</v>
      </c>
      <c r="E11" s="42">
        <f>SUM(F11:J11)</f>
        <v>105700.1</v>
      </c>
      <c r="F11" s="42">
        <f>F17+F23</f>
        <v>0</v>
      </c>
      <c r="G11" s="42">
        <f t="shared" ref="G11:J11" si="2">G17+G23</f>
        <v>11458.4</v>
      </c>
      <c r="H11" s="42">
        <f t="shared" si="2"/>
        <v>2055</v>
      </c>
      <c r="I11" s="42">
        <f t="shared" si="2"/>
        <v>92186.700000000012</v>
      </c>
      <c r="J11" s="60">
        <f t="shared" si="2"/>
        <v>0</v>
      </c>
    </row>
    <row r="12" spans="2:11">
      <c r="B12" s="157"/>
      <c r="C12" s="152"/>
      <c r="D12" s="43">
        <v>2025</v>
      </c>
      <c r="E12" s="54">
        <f t="shared" ref="E12" si="3">SUM(F12:J12)</f>
        <v>130585.59999999999</v>
      </c>
      <c r="F12" s="42">
        <f>F18+F24</f>
        <v>0</v>
      </c>
      <c r="G12" s="42">
        <f t="shared" ref="G12:J12" si="4">G18+G24</f>
        <v>37231.999999999993</v>
      </c>
      <c r="H12" s="42">
        <f t="shared" si="4"/>
        <v>1211.1000000000001</v>
      </c>
      <c r="I12" s="42">
        <f t="shared" si="4"/>
        <v>92142.5</v>
      </c>
      <c r="J12" s="61">
        <f t="shared" si="4"/>
        <v>0</v>
      </c>
    </row>
    <row r="13" spans="2:11">
      <c r="B13" s="157"/>
      <c r="C13" s="152"/>
      <c r="D13" s="32" t="s">
        <v>47</v>
      </c>
      <c r="E13" s="34">
        <f>SUM(E9:E12)</f>
        <v>466481.4</v>
      </c>
      <c r="F13" s="34">
        <f>SUM(F9:F12)</f>
        <v>0</v>
      </c>
      <c r="G13" s="34">
        <f>SUM(G9:G12)</f>
        <v>75257.599999999991</v>
      </c>
      <c r="H13" s="34">
        <f t="shared" ref="H13:J13" si="5">SUM(H9:H12)</f>
        <v>8001.5</v>
      </c>
      <c r="I13" s="34">
        <f t="shared" si="5"/>
        <v>383222.30000000005</v>
      </c>
      <c r="J13" s="62">
        <f t="shared" si="5"/>
        <v>0</v>
      </c>
    </row>
    <row r="14" spans="2:11">
      <c r="B14" s="63" t="s">
        <v>48</v>
      </c>
      <c r="C14" s="35"/>
      <c r="D14" s="36"/>
      <c r="E14" s="37"/>
      <c r="F14" s="37"/>
      <c r="G14" s="37"/>
      <c r="H14" s="37"/>
      <c r="I14" s="37"/>
      <c r="J14" s="64"/>
    </row>
    <row r="15" spans="2:11">
      <c r="B15" s="157" t="s">
        <v>49</v>
      </c>
      <c r="C15" s="152" t="s">
        <v>106</v>
      </c>
      <c r="D15" s="39">
        <v>2022</v>
      </c>
      <c r="E15" s="53">
        <f>SUM(F15:J15)</f>
        <v>0</v>
      </c>
      <c r="F15" s="45"/>
      <c r="G15" s="45"/>
      <c r="H15" s="45"/>
      <c r="I15" s="45"/>
      <c r="J15" s="65"/>
    </row>
    <row r="16" spans="2:11">
      <c r="B16" s="157"/>
      <c r="C16" s="152"/>
      <c r="D16" s="41">
        <v>2023</v>
      </c>
      <c r="E16" s="42">
        <f>SUM(F16:J16)</f>
        <v>0</v>
      </c>
      <c r="F16" s="47"/>
      <c r="G16" s="47"/>
      <c r="H16" s="47"/>
      <c r="I16" s="47"/>
      <c r="J16" s="66"/>
    </row>
    <row r="17" spans="2:10">
      <c r="B17" s="157"/>
      <c r="C17" s="152"/>
      <c r="D17" s="99">
        <v>2024</v>
      </c>
      <c r="E17" s="42">
        <f>SUM(F17:J17)</f>
        <v>0</v>
      </c>
      <c r="F17" s="104"/>
      <c r="G17" s="104"/>
      <c r="H17" s="104"/>
      <c r="I17" s="104"/>
      <c r="J17" s="105"/>
    </row>
    <row r="18" spans="2:10">
      <c r="B18" s="157"/>
      <c r="C18" s="152"/>
      <c r="D18" s="43">
        <v>2025</v>
      </c>
      <c r="E18" s="54">
        <f t="shared" ref="E18" si="6">SUM(F18:J18)</f>
        <v>0</v>
      </c>
      <c r="F18" s="49"/>
      <c r="G18" s="49"/>
      <c r="H18" s="49"/>
      <c r="I18" s="49"/>
      <c r="J18" s="67"/>
    </row>
    <row r="19" spans="2:10">
      <c r="B19" s="157"/>
      <c r="C19" s="152"/>
      <c r="D19" s="32" t="s">
        <v>47</v>
      </c>
      <c r="E19" s="34">
        <f>SUM(E15:E18)</f>
        <v>0</v>
      </c>
      <c r="F19" s="34">
        <f>SUM(F15:F18)</f>
        <v>0</v>
      </c>
      <c r="G19" s="34">
        <f>SUM(G15:G18)</f>
        <v>0</v>
      </c>
      <c r="H19" s="34">
        <f t="shared" ref="H19" si="7">SUM(H15:H18)</f>
        <v>0</v>
      </c>
      <c r="I19" s="34">
        <f t="shared" ref="I19" si="8">SUM(I15:I18)</f>
        <v>0</v>
      </c>
      <c r="J19" s="62">
        <f>SUM(J15:J18)</f>
        <v>0</v>
      </c>
    </row>
    <row r="20" spans="2:10">
      <c r="B20" s="63" t="s">
        <v>50</v>
      </c>
      <c r="C20" s="35"/>
      <c r="D20" s="36"/>
      <c r="E20" s="37"/>
      <c r="F20" s="37"/>
      <c r="G20" s="37"/>
      <c r="H20" s="37"/>
      <c r="I20" s="37"/>
      <c r="J20" s="64"/>
    </row>
    <row r="21" spans="2:10">
      <c r="B21" s="157" t="s">
        <v>51</v>
      </c>
      <c r="C21" s="152" t="s">
        <v>106</v>
      </c>
      <c r="D21" s="39">
        <v>2022</v>
      </c>
      <c r="E21" s="53">
        <f>SUM(F21:J21)</f>
        <v>116414.3</v>
      </c>
      <c r="F21" s="44">
        <f t="shared" ref="F21:J24" si="9">F27+F67+F121+F132+F143</f>
        <v>0</v>
      </c>
      <c r="G21" s="44">
        <f t="shared" si="9"/>
        <v>15108.8</v>
      </c>
      <c r="H21" s="44">
        <f t="shared" si="9"/>
        <v>1261.1999999999998</v>
      </c>
      <c r="I21" s="44">
        <f t="shared" si="9"/>
        <v>100044.3</v>
      </c>
      <c r="J21" s="68">
        <f t="shared" si="9"/>
        <v>0</v>
      </c>
    </row>
    <row r="22" spans="2:10">
      <c r="B22" s="157"/>
      <c r="C22" s="152"/>
      <c r="D22" s="41">
        <v>2023</v>
      </c>
      <c r="E22" s="42">
        <f>SUM(F22:J22)</f>
        <v>113781.4</v>
      </c>
      <c r="F22" s="46">
        <f t="shared" si="9"/>
        <v>0</v>
      </c>
      <c r="G22" s="46">
        <f t="shared" si="9"/>
        <v>11458.4</v>
      </c>
      <c r="H22" s="46">
        <f t="shared" si="9"/>
        <v>3474.2</v>
      </c>
      <c r="I22" s="46">
        <f t="shared" si="9"/>
        <v>98848.8</v>
      </c>
      <c r="J22" s="69">
        <f t="shared" si="9"/>
        <v>0</v>
      </c>
    </row>
    <row r="23" spans="2:10">
      <c r="B23" s="157"/>
      <c r="C23" s="152"/>
      <c r="D23" s="99">
        <v>2024</v>
      </c>
      <c r="E23" s="42">
        <f>SUM(F23:J23)</f>
        <v>105700.1</v>
      </c>
      <c r="F23" s="46">
        <f t="shared" si="9"/>
        <v>0</v>
      </c>
      <c r="G23" s="46">
        <f t="shared" si="9"/>
        <v>11458.4</v>
      </c>
      <c r="H23" s="46">
        <f t="shared" si="9"/>
        <v>2055</v>
      </c>
      <c r="I23" s="46">
        <f t="shared" si="9"/>
        <v>92186.700000000012</v>
      </c>
      <c r="J23" s="69">
        <f t="shared" si="9"/>
        <v>0</v>
      </c>
    </row>
    <row r="24" spans="2:10">
      <c r="B24" s="157"/>
      <c r="C24" s="152"/>
      <c r="D24" s="43">
        <v>2025</v>
      </c>
      <c r="E24" s="54">
        <f>SUM(F24:J24)</f>
        <v>130585.59999999999</v>
      </c>
      <c r="F24" s="48">
        <f t="shared" si="9"/>
        <v>0</v>
      </c>
      <c r="G24" s="48">
        <f t="shared" si="9"/>
        <v>37231.999999999993</v>
      </c>
      <c r="H24" s="48">
        <f t="shared" si="9"/>
        <v>1211.1000000000001</v>
      </c>
      <c r="I24" s="48">
        <f t="shared" si="9"/>
        <v>92142.5</v>
      </c>
      <c r="J24" s="70">
        <f t="shared" si="9"/>
        <v>0</v>
      </c>
    </row>
    <row r="25" spans="2:10">
      <c r="B25" s="157"/>
      <c r="C25" s="152"/>
      <c r="D25" s="32" t="s">
        <v>47</v>
      </c>
      <c r="E25" s="34">
        <f>SUM(E21:E24)</f>
        <v>466481.4</v>
      </c>
      <c r="F25" s="34">
        <f>SUM(F21:F24)</f>
        <v>0</v>
      </c>
      <c r="G25" s="34">
        <f>SUM(G21:G24)</f>
        <v>75257.599999999991</v>
      </c>
      <c r="H25" s="34">
        <f t="shared" ref="H25" si="10">SUM(H21:H24)</f>
        <v>8001.5</v>
      </c>
      <c r="I25" s="34">
        <f t="shared" ref="I25" si="11">SUM(I21:I24)</f>
        <v>383222.30000000005</v>
      </c>
      <c r="J25" s="62">
        <f t="shared" ref="J25" si="12">SUM(J21:J24)</f>
        <v>0</v>
      </c>
    </row>
    <row r="26" spans="2:10">
      <c r="B26" s="158" t="s">
        <v>54</v>
      </c>
      <c r="C26" s="159"/>
      <c r="D26" s="159"/>
      <c r="E26" s="159"/>
      <c r="F26" s="159"/>
      <c r="G26" s="159"/>
      <c r="H26" s="159"/>
      <c r="I26" s="159"/>
      <c r="J26" s="160"/>
    </row>
    <row r="27" spans="2:10">
      <c r="B27" s="157" t="s">
        <v>47</v>
      </c>
      <c r="C27" s="152" t="s">
        <v>56</v>
      </c>
      <c r="D27" s="39">
        <v>2022</v>
      </c>
      <c r="E27" s="53">
        <f>SUM(F27:J27)</f>
        <v>25481.3</v>
      </c>
      <c r="F27" s="55">
        <f>F32+F37+F42+F51+F56+F61</f>
        <v>0</v>
      </c>
      <c r="G27" s="55">
        <f t="shared" ref="G27:J27" si="13">G32+G37+G42+G51+G56+G61</f>
        <v>5854.9</v>
      </c>
      <c r="H27" s="55">
        <f t="shared" si="13"/>
        <v>843.9</v>
      </c>
      <c r="I27" s="55">
        <f t="shared" si="13"/>
        <v>18782.5</v>
      </c>
      <c r="J27" s="113">
        <f t="shared" si="13"/>
        <v>0</v>
      </c>
    </row>
    <row r="28" spans="2:10">
      <c r="B28" s="157"/>
      <c r="C28" s="152"/>
      <c r="D28" s="41">
        <v>2023</v>
      </c>
      <c r="E28" s="42">
        <f>SUM(F28:J28)</f>
        <v>26763</v>
      </c>
      <c r="F28" s="51">
        <f>F33+F38+F43+F47+F52+F57+F62</f>
        <v>0</v>
      </c>
      <c r="G28" s="51">
        <f t="shared" ref="G28:J28" si="14">G33+G38+G43+G47+G52+G57+G62</f>
        <v>5834.8</v>
      </c>
      <c r="H28" s="51">
        <f t="shared" si="14"/>
        <v>843.9</v>
      </c>
      <c r="I28" s="51">
        <f t="shared" si="14"/>
        <v>20084.3</v>
      </c>
      <c r="J28" s="72">
        <f t="shared" si="14"/>
        <v>0</v>
      </c>
    </row>
    <row r="29" spans="2:10">
      <c r="B29" s="157"/>
      <c r="C29" s="152"/>
      <c r="D29" s="99">
        <v>2024</v>
      </c>
      <c r="E29" s="42">
        <f>SUM(F29:J29)</f>
        <v>26704.799999999999</v>
      </c>
      <c r="F29" s="51">
        <f>F34+F39+F44+F48+F53+F58+F63</f>
        <v>0</v>
      </c>
      <c r="G29" s="51">
        <f t="shared" ref="G29:J29" si="15">G34+G39+G44+G48+G53+G58+G63</f>
        <v>5834.8</v>
      </c>
      <c r="H29" s="51">
        <f t="shared" si="15"/>
        <v>843.9</v>
      </c>
      <c r="I29" s="51">
        <f t="shared" si="15"/>
        <v>20026.099999999999</v>
      </c>
      <c r="J29" s="72">
        <f t="shared" si="15"/>
        <v>0</v>
      </c>
    </row>
    <row r="30" spans="2:10">
      <c r="B30" s="157"/>
      <c r="C30" s="152"/>
      <c r="D30" s="43">
        <v>2025</v>
      </c>
      <c r="E30" s="54">
        <f t="shared" ref="E30" si="16">SUM(F30:J30)</f>
        <v>51608.099999999991</v>
      </c>
      <c r="F30" s="51">
        <f>F35+F40+F45+F49+F54+F59+F64</f>
        <v>0</v>
      </c>
      <c r="G30" s="51">
        <f t="shared" ref="G30:J30" si="17">G35+G40+G45+G49+G54+G59+G64</f>
        <v>31608.399999999998</v>
      </c>
      <c r="H30" s="51">
        <f t="shared" si="17"/>
        <v>0</v>
      </c>
      <c r="I30" s="51">
        <f t="shared" si="17"/>
        <v>19999.699999999997</v>
      </c>
      <c r="J30" s="74">
        <f t="shared" si="17"/>
        <v>0</v>
      </c>
    </row>
    <row r="31" spans="2:10">
      <c r="B31" s="157"/>
      <c r="C31" s="152"/>
      <c r="D31" s="32" t="s">
        <v>47</v>
      </c>
      <c r="E31" s="38">
        <f t="shared" ref="E31:J31" si="18">SUM(E27:E30)</f>
        <v>130557.2</v>
      </c>
      <c r="F31" s="38">
        <f t="shared" si="18"/>
        <v>0</v>
      </c>
      <c r="G31" s="38">
        <f t="shared" si="18"/>
        <v>49132.899999999994</v>
      </c>
      <c r="H31" s="38">
        <f t="shared" si="18"/>
        <v>2531.6999999999998</v>
      </c>
      <c r="I31" s="38">
        <f t="shared" si="18"/>
        <v>78892.600000000006</v>
      </c>
      <c r="J31" s="73">
        <f t="shared" si="18"/>
        <v>0</v>
      </c>
    </row>
    <row r="32" spans="2:10">
      <c r="B32" s="153" t="s">
        <v>55</v>
      </c>
      <c r="C32" s="152" t="s">
        <v>56</v>
      </c>
      <c r="D32" s="39">
        <v>2022</v>
      </c>
      <c r="E32" s="53">
        <f>SUM(F32:J32)</f>
        <v>12493</v>
      </c>
      <c r="F32" s="50"/>
      <c r="G32" s="50"/>
      <c r="H32" s="50"/>
      <c r="I32" s="50">
        <v>12493</v>
      </c>
      <c r="J32" s="71"/>
    </row>
    <row r="33" spans="2:10">
      <c r="B33" s="150"/>
      <c r="C33" s="152"/>
      <c r="D33" s="41">
        <v>2023</v>
      </c>
      <c r="E33" s="42">
        <f>SUM(F33:J33)</f>
        <v>14219.7</v>
      </c>
      <c r="F33" s="51"/>
      <c r="G33" s="51"/>
      <c r="H33" s="51"/>
      <c r="I33" s="51">
        <v>14219.7</v>
      </c>
      <c r="J33" s="72"/>
    </row>
    <row r="34" spans="2:10">
      <c r="B34" s="150"/>
      <c r="C34" s="152"/>
      <c r="D34" s="99">
        <v>2024</v>
      </c>
      <c r="E34" s="42">
        <f>SUM(F34:J34)</f>
        <v>14736.4</v>
      </c>
      <c r="F34" s="100"/>
      <c r="G34" s="100"/>
      <c r="H34" s="100"/>
      <c r="I34" s="100">
        <v>14736.4</v>
      </c>
      <c r="J34" s="101"/>
    </row>
    <row r="35" spans="2:10">
      <c r="B35" s="150"/>
      <c r="C35" s="152"/>
      <c r="D35" s="43">
        <v>2025</v>
      </c>
      <c r="E35" s="54">
        <f t="shared" ref="E35" si="19">SUM(F35:J35)</f>
        <v>12770.1</v>
      </c>
      <c r="F35" s="52"/>
      <c r="G35" s="52"/>
      <c r="H35" s="52"/>
      <c r="I35" s="52">
        <v>12770.1</v>
      </c>
      <c r="J35" s="74"/>
    </row>
    <row r="36" spans="2:10">
      <c r="B36" s="151"/>
      <c r="C36" s="152"/>
      <c r="D36" s="32" t="s">
        <v>47</v>
      </c>
      <c r="E36" s="38">
        <f>SUM(E32:E35)</f>
        <v>54219.199999999997</v>
      </c>
      <c r="F36" s="38">
        <f t="shared" ref="F36:I36" si="20">SUM(F32:F35)</f>
        <v>0</v>
      </c>
      <c r="G36" s="38">
        <f t="shared" si="20"/>
        <v>0</v>
      </c>
      <c r="H36" s="38">
        <f t="shared" si="20"/>
        <v>0</v>
      </c>
      <c r="I36" s="38">
        <f t="shared" si="20"/>
        <v>54219.199999999997</v>
      </c>
      <c r="J36" s="73">
        <f>SUM(J32:J35)</f>
        <v>0</v>
      </c>
    </row>
    <row r="37" spans="2:10">
      <c r="B37" s="153" t="s">
        <v>57</v>
      </c>
      <c r="C37" s="152" t="s">
        <v>56</v>
      </c>
      <c r="D37" s="39">
        <v>2022</v>
      </c>
      <c r="E37" s="53">
        <f>SUM(F37:J37)</f>
        <v>843.9</v>
      </c>
      <c r="F37" s="44"/>
      <c r="G37" s="44"/>
      <c r="H37" s="44">
        <v>843.9</v>
      </c>
      <c r="I37" s="44"/>
      <c r="J37" s="68"/>
    </row>
    <row r="38" spans="2:10">
      <c r="B38" s="150"/>
      <c r="C38" s="152"/>
      <c r="D38" s="41">
        <v>2023</v>
      </c>
      <c r="E38" s="42">
        <f>SUM(F38:J38)</f>
        <v>843.9</v>
      </c>
      <c r="F38" s="46"/>
      <c r="G38" s="46"/>
      <c r="H38" s="46">
        <v>843.9</v>
      </c>
      <c r="I38" s="46"/>
      <c r="J38" s="69"/>
    </row>
    <row r="39" spans="2:10">
      <c r="B39" s="150"/>
      <c r="C39" s="152"/>
      <c r="D39" s="99">
        <v>2024</v>
      </c>
      <c r="E39" s="42">
        <f>SUM(F39:J39)</f>
        <v>843.9</v>
      </c>
      <c r="F39" s="102"/>
      <c r="G39" s="102"/>
      <c r="H39" s="102">
        <v>843.9</v>
      </c>
      <c r="I39" s="102"/>
      <c r="J39" s="103"/>
    </row>
    <row r="40" spans="2:10">
      <c r="B40" s="150"/>
      <c r="C40" s="152"/>
      <c r="D40" s="43">
        <v>2025</v>
      </c>
      <c r="E40" s="54">
        <f t="shared" ref="E40" si="21">SUM(F40:J40)</f>
        <v>0</v>
      </c>
      <c r="F40" s="48"/>
      <c r="G40" s="48"/>
      <c r="H40" s="48"/>
      <c r="I40" s="48"/>
      <c r="J40" s="70"/>
    </row>
    <row r="41" spans="2:10">
      <c r="B41" s="151"/>
      <c r="C41" s="152"/>
      <c r="D41" s="32" t="s">
        <v>47</v>
      </c>
      <c r="E41" s="38">
        <f>SUM(E37:E40)</f>
        <v>2531.6999999999998</v>
      </c>
      <c r="F41" s="38">
        <f t="shared" ref="F41" si="22">SUM(F37:F40)</f>
        <v>0</v>
      </c>
      <c r="G41" s="38">
        <f t="shared" ref="G41" si="23">SUM(G37:G40)</f>
        <v>0</v>
      </c>
      <c r="H41" s="38">
        <f t="shared" ref="H41" si="24">SUM(H37:H40)</f>
        <v>2531.6999999999998</v>
      </c>
      <c r="I41" s="38">
        <f t="shared" ref="I41" si="25">SUM(I37:I40)</f>
        <v>0</v>
      </c>
      <c r="J41" s="73">
        <f>SUM(J37:J40)</f>
        <v>0</v>
      </c>
    </row>
    <row r="42" spans="2:10">
      <c r="B42" s="153" t="s">
        <v>58</v>
      </c>
      <c r="C42" s="152" t="s">
        <v>56</v>
      </c>
      <c r="D42" s="39">
        <v>2022</v>
      </c>
      <c r="E42" s="53">
        <f>SUM(F42:J42)</f>
        <v>826.4</v>
      </c>
      <c r="F42" s="50"/>
      <c r="G42" s="50"/>
      <c r="H42" s="50"/>
      <c r="I42" s="50">
        <v>826.4</v>
      </c>
      <c r="J42" s="71"/>
    </row>
    <row r="43" spans="2:10">
      <c r="B43" s="150"/>
      <c r="C43" s="152"/>
      <c r="D43" s="41">
        <v>2023</v>
      </c>
      <c r="E43" s="42">
        <f>SUM(F43:J43)</f>
        <v>632.5</v>
      </c>
      <c r="F43" s="51"/>
      <c r="G43" s="51"/>
      <c r="H43" s="51"/>
      <c r="I43" s="51">
        <v>632.5</v>
      </c>
      <c r="J43" s="72"/>
    </row>
    <row r="44" spans="2:10">
      <c r="B44" s="150"/>
      <c r="C44" s="152"/>
      <c r="D44" s="99">
        <v>2024</v>
      </c>
      <c r="E44" s="42">
        <f>SUM(F44:J44)</f>
        <v>57.6</v>
      </c>
      <c r="F44" s="100"/>
      <c r="G44" s="100"/>
      <c r="H44" s="100"/>
      <c r="I44" s="100">
        <v>57.6</v>
      </c>
      <c r="J44" s="101"/>
    </row>
    <row r="45" spans="2:10">
      <c r="B45" s="150"/>
      <c r="C45" s="152"/>
      <c r="D45" s="43">
        <v>2025</v>
      </c>
      <c r="E45" s="54">
        <f t="shared" ref="E45" si="26">SUM(F45:J45)</f>
        <v>57.6</v>
      </c>
      <c r="F45" s="52"/>
      <c r="G45" s="52"/>
      <c r="H45" s="52"/>
      <c r="I45" s="52">
        <v>57.6</v>
      </c>
      <c r="J45" s="74"/>
    </row>
    <row r="46" spans="2:10">
      <c r="B46" s="151"/>
      <c r="C46" s="152"/>
      <c r="D46" s="32" t="s">
        <v>47</v>
      </c>
      <c r="E46" s="38">
        <f>SUM(E42:E45)</f>
        <v>1574.1</v>
      </c>
      <c r="F46" s="38">
        <f t="shared" ref="F46" si="27">SUM(F42:F45)</f>
        <v>0</v>
      </c>
      <c r="G46" s="38">
        <f t="shared" ref="G46" si="28">SUM(G42:G45)</f>
        <v>0</v>
      </c>
      <c r="H46" s="38">
        <f t="shared" ref="H46" si="29">SUM(H42:H45)</f>
        <v>0</v>
      </c>
      <c r="I46" s="38">
        <f t="shared" ref="I46" si="30">SUM(I42:I45)</f>
        <v>1574.1</v>
      </c>
      <c r="J46" s="73">
        <f>SUM(J42:J45)</f>
        <v>0</v>
      </c>
    </row>
    <row r="47" spans="2:10">
      <c r="B47" s="150" t="s">
        <v>142</v>
      </c>
      <c r="C47" s="152" t="s">
        <v>56</v>
      </c>
      <c r="D47" s="41">
        <v>2023</v>
      </c>
      <c r="E47" s="42">
        <f>SUM(F47:J47)</f>
        <v>0</v>
      </c>
      <c r="F47" s="51"/>
      <c r="G47" s="51"/>
      <c r="H47" s="51"/>
      <c r="I47" s="51"/>
      <c r="J47" s="72"/>
    </row>
    <row r="48" spans="2:10">
      <c r="B48" s="150"/>
      <c r="C48" s="152"/>
      <c r="D48" s="99">
        <v>2024</v>
      </c>
      <c r="E48" s="42">
        <f>SUM(F48:J48)</f>
        <v>0</v>
      </c>
      <c r="F48" s="100"/>
      <c r="G48" s="100"/>
      <c r="H48" s="100"/>
      <c r="I48" s="100"/>
      <c r="J48" s="101"/>
    </row>
    <row r="49" spans="2:10">
      <c r="B49" s="150"/>
      <c r="C49" s="152"/>
      <c r="D49" s="43">
        <v>2025</v>
      </c>
      <c r="E49" s="54">
        <f t="shared" ref="E49" si="31">SUM(F49:J49)</f>
        <v>27713.5</v>
      </c>
      <c r="F49" s="52"/>
      <c r="G49" s="52">
        <v>25773.599999999999</v>
      </c>
      <c r="H49" s="52"/>
      <c r="I49" s="52">
        <v>1939.9</v>
      </c>
      <c r="J49" s="74"/>
    </row>
    <row r="50" spans="2:10">
      <c r="B50" s="151"/>
      <c r="C50" s="152"/>
      <c r="D50" s="32" t="s">
        <v>47</v>
      </c>
      <c r="E50" s="38">
        <f t="shared" ref="E50:J50" si="32">SUM(E47:E49)</f>
        <v>27713.5</v>
      </c>
      <c r="F50" s="38">
        <f t="shared" si="32"/>
        <v>0</v>
      </c>
      <c r="G50" s="38">
        <f t="shared" si="32"/>
        <v>25773.599999999999</v>
      </c>
      <c r="H50" s="38">
        <f t="shared" si="32"/>
        <v>0</v>
      </c>
      <c r="I50" s="38">
        <f t="shared" si="32"/>
        <v>1939.9</v>
      </c>
      <c r="J50" s="73">
        <f t="shared" si="32"/>
        <v>0</v>
      </c>
    </row>
    <row r="51" spans="2:10" ht="22.15" customHeight="1">
      <c r="B51" s="153" t="s">
        <v>59</v>
      </c>
      <c r="C51" s="152" t="s">
        <v>56</v>
      </c>
      <c r="D51" s="39">
        <v>2022</v>
      </c>
      <c r="E51" s="53">
        <f>SUM(F51:J51)</f>
        <v>10862.4</v>
      </c>
      <c r="F51" s="50"/>
      <c r="G51" s="50">
        <v>5431.2</v>
      </c>
      <c r="H51" s="50"/>
      <c r="I51" s="50">
        <v>5431.2</v>
      </c>
      <c r="J51" s="71"/>
    </row>
    <row r="52" spans="2:10" ht="22.15" customHeight="1">
      <c r="B52" s="150"/>
      <c r="C52" s="152"/>
      <c r="D52" s="41">
        <v>2023</v>
      </c>
      <c r="E52" s="42">
        <f>SUM(F52:J52)</f>
        <v>10366</v>
      </c>
      <c r="F52" s="51"/>
      <c r="G52" s="51">
        <v>5183</v>
      </c>
      <c r="H52" s="51"/>
      <c r="I52" s="51">
        <v>5183</v>
      </c>
      <c r="J52" s="72"/>
    </row>
    <row r="53" spans="2:10" ht="23.65" customHeight="1">
      <c r="B53" s="150"/>
      <c r="C53" s="152"/>
      <c r="D53" s="99">
        <v>2024</v>
      </c>
      <c r="E53" s="42">
        <f>SUM(F53:J53)</f>
        <v>10366</v>
      </c>
      <c r="F53" s="100"/>
      <c r="G53" s="100">
        <v>5183</v>
      </c>
      <c r="H53" s="100"/>
      <c r="I53" s="100">
        <v>5183</v>
      </c>
      <c r="J53" s="101"/>
    </row>
    <row r="54" spans="2:10" ht="22.9" customHeight="1">
      <c r="B54" s="150"/>
      <c r="C54" s="152"/>
      <c r="D54" s="43">
        <v>2025</v>
      </c>
      <c r="E54" s="54">
        <f t="shared" ref="E54" si="33">SUM(F54:J54)</f>
        <v>10366</v>
      </c>
      <c r="F54" s="52"/>
      <c r="G54" s="52">
        <v>5183</v>
      </c>
      <c r="H54" s="52"/>
      <c r="I54" s="52">
        <v>5183</v>
      </c>
      <c r="J54" s="74"/>
    </row>
    <row r="55" spans="2:10" ht="21" customHeight="1">
      <c r="B55" s="151"/>
      <c r="C55" s="152"/>
      <c r="D55" s="32" t="s">
        <v>47</v>
      </c>
      <c r="E55" s="38">
        <f>SUM(E51:E54)</f>
        <v>41960.4</v>
      </c>
      <c r="F55" s="38">
        <f t="shared" ref="F55" si="34">SUM(F51:F54)</f>
        <v>0</v>
      </c>
      <c r="G55" s="38">
        <f t="shared" ref="G55" si="35">SUM(G51:G54)</f>
        <v>20980.2</v>
      </c>
      <c r="H55" s="38">
        <f t="shared" ref="H55" si="36">SUM(H51:H54)</f>
        <v>0</v>
      </c>
      <c r="I55" s="38">
        <f t="shared" ref="I55" si="37">SUM(I51:I54)</f>
        <v>20980.2</v>
      </c>
      <c r="J55" s="73">
        <f>SUM(J51:J54)</f>
        <v>0</v>
      </c>
    </row>
    <row r="56" spans="2:10">
      <c r="B56" s="153" t="s">
        <v>60</v>
      </c>
      <c r="C56" s="152" t="s">
        <v>56</v>
      </c>
      <c r="D56" s="39">
        <v>2022</v>
      </c>
      <c r="E56" s="53">
        <f>SUM(F56:J56)</f>
        <v>78.7</v>
      </c>
      <c r="F56" s="50"/>
      <c r="G56" s="50">
        <v>73.2</v>
      </c>
      <c r="H56" s="50"/>
      <c r="I56" s="50">
        <v>5.5</v>
      </c>
      <c r="J56" s="71"/>
    </row>
    <row r="57" spans="2:10">
      <c r="B57" s="150"/>
      <c r="C57" s="152"/>
      <c r="D57" s="41">
        <v>2023</v>
      </c>
      <c r="E57" s="42">
        <f>SUM(F57:J57)</f>
        <v>0</v>
      </c>
      <c r="F57" s="51"/>
      <c r="G57" s="51"/>
      <c r="H57" s="51"/>
      <c r="I57" s="51"/>
      <c r="J57" s="72"/>
    </row>
    <row r="58" spans="2:10">
      <c r="B58" s="150"/>
      <c r="C58" s="152"/>
      <c r="D58" s="99">
        <v>2024</v>
      </c>
      <c r="E58" s="42">
        <f>SUM(F58:J58)</f>
        <v>0</v>
      </c>
      <c r="F58" s="100"/>
      <c r="G58" s="100"/>
      <c r="H58" s="100"/>
      <c r="I58" s="100"/>
      <c r="J58" s="101"/>
    </row>
    <row r="59" spans="2:10">
      <c r="B59" s="150"/>
      <c r="C59" s="152"/>
      <c r="D59" s="43">
        <v>2025</v>
      </c>
      <c r="E59" s="54">
        <f t="shared" ref="E59" si="38">SUM(F59:J59)</f>
        <v>0</v>
      </c>
      <c r="F59" s="52"/>
      <c r="G59" s="52"/>
      <c r="H59" s="52"/>
      <c r="I59" s="52"/>
      <c r="J59" s="74"/>
    </row>
    <row r="60" spans="2:10">
      <c r="B60" s="151"/>
      <c r="C60" s="152"/>
      <c r="D60" s="32" t="s">
        <v>47</v>
      </c>
      <c r="E60" s="38">
        <f>SUM(E56:E59)</f>
        <v>78.7</v>
      </c>
      <c r="F60" s="38">
        <f t="shared" ref="F60" si="39">SUM(F56:F59)</f>
        <v>0</v>
      </c>
      <c r="G60" s="38">
        <f t="shared" ref="G60" si="40">SUM(G56:G59)</f>
        <v>73.2</v>
      </c>
      <c r="H60" s="38">
        <f t="shared" ref="H60" si="41">SUM(H56:H59)</f>
        <v>0</v>
      </c>
      <c r="I60" s="38">
        <f t="shared" ref="I60" si="42">SUM(I56:I59)</f>
        <v>5.5</v>
      </c>
      <c r="J60" s="73">
        <f>SUM(J56:J59)</f>
        <v>0</v>
      </c>
    </row>
    <row r="61" spans="2:10">
      <c r="B61" s="153" t="s">
        <v>61</v>
      </c>
      <c r="C61" s="152" t="s">
        <v>56</v>
      </c>
      <c r="D61" s="39">
        <v>2022</v>
      </c>
      <c r="E61" s="53">
        <f>SUM(F61:J61)</f>
        <v>376.9</v>
      </c>
      <c r="F61" s="50"/>
      <c r="G61" s="50">
        <v>350.5</v>
      </c>
      <c r="H61" s="50"/>
      <c r="I61" s="50">
        <v>26.4</v>
      </c>
      <c r="J61" s="71"/>
    </row>
    <row r="62" spans="2:10">
      <c r="B62" s="150"/>
      <c r="C62" s="152"/>
      <c r="D62" s="41">
        <v>2023</v>
      </c>
      <c r="E62" s="42">
        <f>SUM(F62:J62)</f>
        <v>700.9</v>
      </c>
      <c r="F62" s="51"/>
      <c r="G62" s="51">
        <v>651.79999999999995</v>
      </c>
      <c r="H62" s="51"/>
      <c r="I62" s="51">
        <v>49.1</v>
      </c>
      <c r="J62" s="72"/>
    </row>
    <row r="63" spans="2:10">
      <c r="B63" s="150"/>
      <c r="C63" s="152"/>
      <c r="D63" s="99">
        <v>2024</v>
      </c>
      <c r="E63" s="42">
        <f>SUM(F63:J63)</f>
        <v>700.9</v>
      </c>
      <c r="F63" s="100"/>
      <c r="G63" s="100">
        <v>651.79999999999995</v>
      </c>
      <c r="H63" s="100"/>
      <c r="I63" s="100">
        <v>49.1</v>
      </c>
      <c r="J63" s="101"/>
    </row>
    <row r="64" spans="2:10">
      <c r="B64" s="150"/>
      <c r="C64" s="152"/>
      <c r="D64" s="43">
        <v>2025</v>
      </c>
      <c r="E64" s="54">
        <f t="shared" ref="E64" si="43">SUM(F64:J64)</f>
        <v>700.9</v>
      </c>
      <c r="F64" s="52"/>
      <c r="G64" s="52">
        <v>651.79999999999995</v>
      </c>
      <c r="H64" s="52"/>
      <c r="I64" s="52">
        <v>49.1</v>
      </c>
      <c r="J64" s="74"/>
    </row>
    <row r="65" spans="2:10">
      <c r="B65" s="151"/>
      <c r="C65" s="152"/>
      <c r="D65" s="32" t="s">
        <v>47</v>
      </c>
      <c r="E65" s="38">
        <f>SUM(E61:E64)</f>
        <v>2479.6</v>
      </c>
      <c r="F65" s="38">
        <f t="shared" ref="F65" si="44">SUM(F61:F64)</f>
        <v>0</v>
      </c>
      <c r="G65" s="38">
        <f t="shared" ref="G65" si="45">SUM(G61:G64)</f>
        <v>2305.8999999999996</v>
      </c>
      <c r="H65" s="38">
        <f t="shared" ref="H65" si="46">SUM(H61:H64)</f>
        <v>0</v>
      </c>
      <c r="I65" s="38">
        <f t="shared" ref="I65" si="47">SUM(I61:I64)</f>
        <v>173.7</v>
      </c>
      <c r="J65" s="73">
        <f t="shared" ref="J65" si="48">SUM(J61:J64)</f>
        <v>0</v>
      </c>
    </row>
    <row r="66" spans="2:10">
      <c r="B66" s="154" t="s">
        <v>62</v>
      </c>
      <c r="C66" s="155"/>
      <c r="D66" s="155"/>
      <c r="E66" s="155"/>
      <c r="F66" s="155"/>
      <c r="G66" s="155"/>
      <c r="H66" s="155"/>
      <c r="I66" s="155"/>
      <c r="J66" s="156"/>
    </row>
    <row r="67" spans="2:10">
      <c r="B67" s="157" t="s">
        <v>47</v>
      </c>
      <c r="C67" s="152" t="s">
        <v>68</v>
      </c>
      <c r="D67" s="39">
        <v>2022</v>
      </c>
      <c r="E67" s="53">
        <f>SUM(F67:J67)</f>
        <v>44963.4</v>
      </c>
      <c r="F67" s="50">
        <f>F72+F77+F82+F90+F95+F100+F105+F110+F115</f>
        <v>0</v>
      </c>
      <c r="G67" s="50">
        <f t="shared" ref="G67:J67" si="49">G72+G77+G82+G90+G95+G100+G105+G110+G115</f>
        <v>5954.2999999999993</v>
      </c>
      <c r="H67" s="50">
        <f t="shared" si="49"/>
        <v>173.2</v>
      </c>
      <c r="I67" s="50">
        <f t="shared" si="49"/>
        <v>38835.9</v>
      </c>
      <c r="J67" s="71">
        <f t="shared" si="49"/>
        <v>0</v>
      </c>
    </row>
    <row r="68" spans="2:10">
      <c r="B68" s="157"/>
      <c r="C68" s="152"/>
      <c r="D68" s="41">
        <v>2023</v>
      </c>
      <c r="E68" s="42">
        <f>SUM(F68:J68)</f>
        <v>39577.899999999994</v>
      </c>
      <c r="F68" s="51">
        <f>F73+F78+F83+F86+F91+F96+F101+F106+F111+F116</f>
        <v>0</v>
      </c>
      <c r="G68" s="51">
        <f t="shared" ref="G68:J68" si="50">G73+G78+G83+G86+G91+G96+G101+G106+G111+G116</f>
        <v>5375</v>
      </c>
      <c r="H68" s="51">
        <f t="shared" si="50"/>
        <v>317.2</v>
      </c>
      <c r="I68" s="51">
        <f>I73+I78+I83+I86+I91+I96+I101+I106+I111+I116</f>
        <v>33885.699999999997</v>
      </c>
      <c r="J68" s="72">
        <f t="shared" si="50"/>
        <v>0</v>
      </c>
    </row>
    <row r="69" spans="2:10">
      <c r="B69" s="157"/>
      <c r="C69" s="152"/>
      <c r="D69" s="99">
        <v>2024</v>
      </c>
      <c r="E69" s="42">
        <f>SUM(F69:J69)</f>
        <v>42425.8</v>
      </c>
      <c r="F69" s="51">
        <f>F74+F79+F84+F87+F92+F97+F102+F107+F112+F117</f>
        <v>0</v>
      </c>
      <c r="G69" s="51">
        <f t="shared" ref="G69:J69" si="51">G74+G79+G84+G87+G92+G97+G102+G107+G112+G117</f>
        <v>5375</v>
      </c>
      <c r="H69" s="51">
        <f t="shared" si="51"/>
        <v>209.2</v>
      </c>
      <c r="I69" s="51">
        <f t="shared" si="51"/>
        <v>36841.600000000006</v>
      </c>
      <c r="J69" s="72">
        <f t="shared" si="51"/>
        <v>0</v>
      </c>
    </row>
    <row r="70" spans="2:10">
      <c r="B70" s="157"/>
      <c r="C70" s="152"/>
      <c r="D70" s="43">
        <v>2025</v>
      </c>
      <c r="E70" s="54">
        <f>SUM(F70:J70)</f>
        <v>42425.8</v>
      </c>
      <c r="F70" s="52">
        <f>F75+F80+F88+F93+F98+F103+F108+F113+F118</f>
        <v>0</v>
      </c>
      <c r="G70" s="52">
        <f t="shared" ref="G70:J70" si="52">G75+G80+G88+G93+G98+G103+G108+G113+G118</f>
        <v>5375</v>
      </c>
      <c r="H70" s="52">
        <f t="shared" si="52"/>
        <v>209.2</v>
      </c>
      <c r="I70" s="52">
        <f t="shared" si="52"/>
        <v>36841.600000000006</v>
      </c>
      <c r="J70" s="74">
        <f t="shared" si="52"/>
        <v>0</v>
      </c>
    </row>
    <row r="71" spans="2:10">
      <c r="B71" s="157"/>
      <c r="C71" s="152"/>
      <c r="D71" s="32" t="s">
        <v>47</v>
      </c>
      <c r="E71" s="38">
        <f>SUM(E67:E70)</f>
        <v>169392.9</v>
      </c>
      <c r="F71" s="38">
        <f t="shared" ref="F71" si="53">SUM(F67:F70)</f>
        <v>0</v>
      </c>
      <c r="G71" s="38">
        <f t="shared" ref="G71" si="54">SUM(G67:G70)</f>
        <v>22079.3</v>
      </c>
      <c r="H71" s="38">
        <f t="shared" ref="H71" si="55">SUM(H67:H70)</f>
        <v>908.8</v>
      </c>
      <c r="I71" s="38">
        <f t="shared" ref="I71" si="56">SUM(I67:I70)</f>
        <v>146404.80000000002</v>
      </c>
      <c r="J71" s="73">
        <f t="shared" ref="J71" si="57">SUM(J67:J70)</f>
        <v>0</v>
      </c>
    </row>
    <row r="72" spans="2:10">
      <c r="B72" s="153" t="s">
        <v>63</v>
      </c>
      <c r="C72" s="152" t="s">
        <v>64</v>
      </c>
      <c r="D72" s="39">
        <v>2022</v>
      </c>
      <c r="E72" s="53">
        <f>SUM(F72:J72)</f>
        <v>1029.2</v>
      </c>
      <c r="F72" s="50"/>
      <c r="G72" s="50"/>
      <c r="H72" s="50"/>
      <c r="I72" s="50">
        <v>1029.2</v>
      </c>
      <c r="J72" s="71"/>
    </row>
    <row r="73" spans="2:10">
      <c r="B73" s="150"/>
      <c r="C73" s="152"/>
      <c r="D73" s="41">
        <v>2023</v>
      </c>
      <c r="E73" s="42">
        <f>SUM(F73:J73)</f>
        <v>469.4</v>
      </c>
      <c r="F73" s="51"/>
      <c r="G73" s="51"/>
      <c r="H73" s="51"/>
      <c r="I73" s="51">
        <v>469.4</v>
      </c>
      <c r="J73" s="72"/>
    </row>
    <row r="74" spans="2:10">
      <c r="B74" s="150"/>
      <c r="C74" s="152"/>
      <c r="D74" s="41">
        <v>2024</v>
      </c>
      <c r="E74" s="42">
        <f>SUM(F74:J74)</f>
        <v>469.4</v>
      </c>
      <c r="F74" s="100"/>
      <c r="G74" s="100"/>
      <c r="H74" s="100"/>
      <c r="I74" s="100">
        <v>469.4</v>
      </c>
      <c r="J74" s="101"/>
    </row>
    <row r="75" spans="2:10">
      <c r="B75" s="150"/>
      <c r="C75" s="152"/>
      <c r="D75" s="43">
        <v>2025</v>
      </c>
      <c r="E75" s="54">
        <f t="shared" ref="E75" si="58">SUM(F75:J75)</f>
        <v>469.4</v>
      </c>
      <c r="F75" s="52"/>
      <c r="G75" s="52"/>
      <c r="H75" s="52"/>
      <c r="I75" s="52">
        <v>469.4</v>
      </c>
      <c r="J75" s="74"/>
    </row>
    <row r="76" spans="2:10">
      <c r="B76" s="151"/>
      <c r="C76" s="152"/>
      <c r="D76" s="32" t="s">
        <v>47</v>
      </c>
      <c r="E76" s="38">
        <f>SUM(E72:E75)</f>
        <v>2437.4</v>
      </c>
      <c r="F76" s="38">
        <f t="shared" ref="F76" si="59">SUM(F72:F75)</f>
        <v>0</v>
      </c>
      <c r="G76" s="38">
        <f t="shared" ref="G76" si="60">SUM(G72:G75)</f>
        <v>0</v>
      </c>
      <c r="H76" s="38">
        <f>SUM(H72:H75)</f>
        <v>0</v>
      </c>
      <c r="I76" s="38">
        <f>SUM(I72:I75)</f>
        <v>2437.4</v>
      </c>
      <c r="J76" s="73">
        <f t="shared" ref="J76" si="61">SUM(J72:J75)</f>
        <v>0</v>
      </c>
    </row>
    <row r="77" spans="2:10">
      <c r="B77" s="153" t="s">
        <v>55</v>
      </c>
      <c r="C77" s="152" t="s">
        <v>64</v>
      </c>
      <c r="D77" s="39">
        <v>2022</v>
      </c>
      <c r="E77" s="53">
        <f>SUM(F77:J77)</f>
        <v>17700.7</v>
      </c>
      <c r="F77" s="50"/>
      <c r="G77" s="50"/>
      <c r="H77" s="50"/>
      <c r="I77" s="50">
        <v>17700.7</v>
      </c>
      <c r="J77" s="71"/>
    </row>
    <row r="78" spans="2:10">
      <c r="B78" s="150"/>
      <c r="C78" s="152"/>
      <c r="D78" s="41">
        <v>2023</v>
      </c>
      <c r="E78" s="42">
        <f>SUM(F78:J78)</f>
        <v>21924.5</v>
      </c>
      <c r="F78" s="51"/>
      <c r="G78" s="51"/>
      <c r="H78" s="51"/>
      <c r="I78" s="51">
        <v>21924.5</v>
      </c>
      <c r="J78" s="72"/>
    </row>
    <row r="79" spans="2:10">
      <c r="B79" s="150"/>
      <c r="C79" s="152"/>
      <c r="D79" s="99">
        <v>2024</v>
      </c>
      <c r="E79" s="42">
        <f>SUM(F79:J79)</f>
        <v>22449.200000000001</v>
      </c>
      <c r="F79" s="100"/>
      <c r="G79" s="100"/>
      <c r="H79" s="100"/>
      <c r="I79" s="100">
        <v>22449.200000000001</v>
      </c>
      <c r="J79" s="101"/>
    </row>
    <row r="80" spans="2:10">
      <c r="B80" s="150"/>
      <c r="C80" s="152"/>
      <c r="D80" s="43">
        <v>2025</v>
      </c>
      <c r="E80" s="54">
        <f t="shared" ref="E80" si="62">SUM(F80:J80)</f>
        <v>22449.200000000001</v>
      </c>
      <c r="F80" s="52"/>
      <c r="G80" s="52"/>
      <c r="H80" s="52"/>
      <c r="I80" s="52">
        <v>22449.200000000001</v>
      </c>
      <c r="J80" s="74"/>
    </row>
    <row r="81" spans="2:10">
      <c r="B81" s="151"/>
      <c r="C81" s="152"/>
      <c r="D81" s="32" t="s">
        <v>47</v>
      </c>
      <c r="E81" s="38">
        <f>SUM(E77:E80)</f>
        <v>84523.599999999991</v>
      </c>
      <c r="F81" s="38">
        <f t="shared" ref="F81" si="63">SUM(F77:F80)</f>
        <v>0</v>
      </c>
      <c r="G81" s="38">
        <f t="shared" ref="G81" si="64">SUM(G77:G80)</f>
        <v>0</v>
      </c>
      <c r="H81" s="38">
        <f t="shared" ref="H81" si="65">SUM(H77:H80)</f>
        <v>0</v>
      </c>
      <c r="I81" s="38">
        <f t="shared" ref="I81" si="66">SUM(I77:I80)</f>
        <v>84523.599999999991</v>
      </c>
      <c r="J81" s="73">
        <f t="shared" ref="J81" si="67">SUM(J77:J80)</f>
        <v>0</v>
      </c>
    </row>
    <row r="82" spans="2:10">
      <c r="B82" s="153" t="s">
        <v>65</v>
      </c>
      <c r="C82" s="152" t="s">
        <v>66</v>
      </c>
      <c r="D82" s="39">
        <v>2022</v>
      </c>
      <c r="E82" s="53">
        <f>SUM(F82:J82)</f>
        <v>173.2</v>
      </c>
      <c r="F82" s="50"/>
      <c r="G82" s="50"/>
      <c r="H82" s="50">
        <v>173.2</v>
      </c>
      <c r="I82" s="50"/>
      <c r="J82" s="71"/>
    </row>
    <row r="83" spans="2:10">
      <c r="B83" s="150"/>
      <c r="C83" s="152"/>
      <c r="D83" s="41">
        <v>2023</v>
      </c>
      <c r="E83" s="42">
        <f>SUM(F83:J83)</f>
        <v>0</v>
      </c>
      <c r="F83" s="51"/>
      <c r="G83" s="51"/>
      <c r="H83" s="51"/>
      <c r="I83" s="51"/>
      <c r="J83" s="72"/>
    </row>
    <row r="84" spans="2:10">
      <c r="B84" s="150"/>
      <c r="C84" s="152"/>
      <c r="D84" s="99">
        <v>2024</v>
      </c>
      <c r="E84" s="42">
        <f>SUM(F84:J84)</f>
        <v>0</v>
      </c>
      <c r="F84" s="100"/>
      <c r="G84" s="100"/>
      <c r="H84" s="100"/>
      <c r="I84" s="100"/>
      <c r="J84" s="101"/>
    </row>
    <row r="85" spans="2:10">
      <c r="B85" s="151"/>
      <c r="C85" s="152"/>
      <c r="D85" s="32" t="s">
        <v>47</v>
      </c>
      <c r="E85" s="38">
        <f t="shared" ref="E85:J85" si="68">SUM(E82:E84)</f>
        <v>173.2</v>
      </c>
      <c r="F85" s="38">
        <f t="shared" si="68"/>
        <v>0</v>
      </c>
      <c r="G85" s="38">
        <f t="shared" si="68"/>
        <v>0</v>
      </c>
      <c r="H85" s="38">
        <f t="shared" si="68"/>
        <v>173.2</v>
      </c>
      <c r="I85" s="38">
        <f t="shared" si="68"/>
        <v>0</v>
      </c>
      <c r="J85" s="73">
        <f t="shared" si="68"/>
        <v>0</v>
      </c>
    </row>
    <row r="86" spans="2:10" ht="36.6" customHeight="1">
      <c r="B86" s="150" t="s">
        <v>139</v>
      </c>
      <c r="C86" s="152" t="s">
        <v>66</v>
      </c>
      <c r="D86" s="41">
        <v>2023</v>
      </c>
      <c r="E86" s="42">
        <f>SUM(F86:J86)</f>
        <v>317.2</v>
      </c>
      <c r="F86" s="51"/>
      <c r="G86" s="51"/>
      <c r="H86" s="51">
        <v>317.2</v>
      </c>
      <c r="I86" s="51"/>
      <c r="J86" s="72"/>
    </row>
    <row r="87" spans="2:10" ht="36" customHeight="1">
      <c r="B87" s="150"/>
      <c r="C87" s="152"/>
      <c r="D87" s="99">
        <v>2024</v>
      </c>
      <c r="E87" s="42">
        <f>SUM(F87:J87)</f>
        <v>209.2</v>
      </c>
      <c r="F87" s="100"/>
      <c r="G87" s="100"/>
      <c r="H87" s="100">
        <v>209.2</v>
      </c>
      <c r="I87" s="100"/>
      <c r="J87" s="101"/>
    </row>
    <row r="88" spans="2:10" ht="32.450000000000003" customHeight="1">
      <c r="B88" s="150"/>
      <c r="C88" s="152"/>
      <c r="D88" s="43">
        <v>2025</v>
      </c>
      <c r="E88" s="54">
        <f t="shared" ref="E88" si="69">SUM(F88:J88)</f>
        <v>209.2</v>
      </c>
      <c r="F88" s="52"/>
      <c r="G88" s="52"/>
      <c r="H88" s="52">
        <v>209.2</v>
      </c>
      <c r="I88" s="52"/>
      <c r="J88" s="74"/>
    </row>
    <row r="89" spans="2:10" ht="33" customHeight="1">
      <c r="B89" s="151"/>
      <c r="C89" s="152"/>
      <c r="D89" s="32" t="s">
        <v>47</v>
      </c>
      <c r="E89" s="38">
        <f t="shared" ref="E89:J89" si="70">SUM(E86:E88)</f>
        <v>735.59999999999991</v>
      </c>
      <c r="F89" s="38">
        <f t="shared" si="70"/>
        <v>0</v>
      </c>
      <c r="G89" s="38">
        <f t="shared" si="70"/>
        <v>0</v>
      </c>
      <c r="H89" s="38">
        <f t="shared" si="70"/>
        <v>735.59999999999991</v>
      </c>
      <c r="I89" s="38">
        <f t="shared" si="70"/>
        <v>0</v>
      </c>
      <c r="J89" s="73">
        <f t="shared" si="70"/>
        <v>0</v>
      </c>
    </row>
    <row r="90" spans="2:10">
      <c r="B90" s="153" t="s">
        <v>114</v>
      </c>
      <c r="C90" s="152" t="s">
        <v>125</v>
      </c>
      <c r="D90" s="39">
        <v>2022</v>
      </c>
      <c r="E90" s="53">
        <f>SUM(F90:J90)</f>
        <v>1994.9</v>
      </c>
      <c r="F90" s="50"/>
      <c r="G90" s="50"/>
      <c r="H90" s="50"/>
      <c r="I90" s="50">
        <f>500+1494.9</f>
        <v>1994.9</v>
      </c>
      <c r="J90" s="71"/>
    </row>
    <row r="91" spans="2:10">
      <c r="B91" s="150"/>
      <c r="C91" s="152"/>
      <c r="D91" s="41">
        <v>2023</v>
      </c>
      <c r="E91" s="42">
        <f>SUM(F91:J91)</f>
        <v>0</v>
      </c>
      <c r="F91" s="51"/>
      <c r="G91" s="51"/>
      <c r="H91" s="51"/>
      <c r="I91" s="51"/>
      <c r="J91" s="72"/>
    </row>
    <row r="92" spans="2:10">
      <c r="B92" s="150"/>
      <c r="C92" s="152"/>
      <c r="D92" s="99">
        <v>2024</v>
      </c>
      <c r="E92" s="42">
        <f>SUM(F92:J92)</f>
        <v>0</v>
      </c>
      <c r="F92" s="100"/>
      <c r="G92" s="100"/>
      <c r="H92" s="100"/>
      <c r="I92" s="100"/>
      <c r="J92" s="101"/>
    </row>
    <row r="93" spans="2:10">
      <c r="B93" s="150"/>
      <c r="C93" s="152"/>
      <c r="D93" s="43">
        <v>2025</v>
      </c>
      <c r="E93" s="54">
        <f t="shared" ref="E93" si="71">SUM(F93:J93)</f>
        <v>0</v>
      </c>
      <c r="F93" s="52"/>
      <c r="G93" s="52"/>
      <c r="H93" s="52"/>
      <c r="I93" s="52"/>
      <c r="J93" s="74"/>
    </row>
    <row r="94" spans="2:10">
      <c r="B94" s="151"/>
      <c r="C94" s="152"/>
      <c r="D94" s="32" t="s">
        <v>47</v>
      </c>
      <c r="E94" s="38">
        <f>SUM(E90:E93)</f>
        <v>1994.9</v>
      </c>
      <c r="F94" s="38">
        <f t="shared" ref="F94:J94" si="72">SUM(F90:F93)</f>
        <v>0</v>
      </c>
      <c r="G94" s="38">
        <f t="shared" si="72"/>
        <v>0</v>
      </c>
      <c r="H94" s="38">
        <f t="shared" si="72"/>
        <v>0</v>
      </c>
      <c r="I94" s="38">
        <f t="shared" si="72"/>
        <v>1994.9</v>
      </c>
      <c r="J94" s="73">
        <f t="shared" si="72"/>
        <v>0</v>
      </c>
    </row>
    <row r="95" spans="2:10">
      <c r="B95" s="153" t="s">
        <v>127</v>
      </c>
      <c r="C95" s="152" t="s">
        <v>126</v>
      </c>
      <c r="D95" s="39">
        <v>2022</v>
      </c>
      <c r="E95" s="53">
        <f>SUM(F95:J95)</f>
        <v>675</v>
      </c>
      <c r="F95" s="50"/>
      <c r="G95" s="50"/>
      <c r="H95" s="50"/>
      <c r="I95" s="50">
        <v>675</v>
      </c>
      <c r="J95" s="71"/>
    </row>
    <row r="96" spans="2:10">
      <c r="B96" s="150"/>
      <c r="C96" s="152"/>
      <c r="D96" s="41">
        <v>2023</v>
      </c>
      <c r="E96" s="42">
        <f>SUM(F96:J96)</f>
        <v>0</v>
      </c>
      <c r="F96" s="51"/>
      <c r="G96" s="51"/>
      <c r="H96" s="51"/>
      <c r="I96" s="51"/>
      <c r="J96" s="72"/>
    </row>
    <row r="97" spans="2:10">
      <c r="B97" s="150"/>
      <c r="C97" s="152"/>
      <c r="D97" s="99">
        <v>2024</v>
      </c>
      <c r="E97" s="42">
        <f>SUM(F97:J97)</f>
        <v>0</v>
      </c>
      <c r="F97" s="100"/>
      <c r="G97" s="100"/>
      <c r="H97" s="100"/>
      <c r="I97" s="100"/>
      <c r="J97" s="101"/>
    </row>
    <row r="98" spans="2:10">
      <c r="B98" s="150"/>
      <c r="C98" s="152"/>
      <c r="D98" s="43">
        <v>2025</v>
      </c>
      <c r="E98" s="54">
        <f t="shared" ref="E98" si="73">SUM(F98:J98)</f>
        <v>0</v>
      </c>
      <c r="F98" s="52"/>
      <c r="G98" s="52"/>
      <c r="H98" s="52"/>
      <c r="I98" s="52"/>
      <c r="J98" s="74"/>
    </row>
    <row r="99" spans="2:10">
      <c r="B99" s="151"/>
      <c r="C99" s="152"/>
      <c r="D99" s="32" t="s">
        <v>47</v>
      </c>
      <c r="E99" s="38">
        <f>SUM(E95:E98)</f>
        <v>675</v>
      </c>
      <c r="F99" s="38">
        <f t="shared" ref="F99:I99" si="74">SUM(F95:F98)</f>
        <v>0</v>
      </c>
      <c r="G99" s="38">
        <f t="shared" si="74"/>
        <v>0</v>
      </c>
      <c r="H99" s="38">
        <f t="shared" si="74"/>
        <v>0</v>
      </c>
      <c r="I99" s="38">
        <f t="shared" si="74"/>
        <v>675</v>
      </c>
      <c r="J99" s="73">
        <f>SUM(J95:J98)</f>
        <v>0</v>
      </c>
    </row>
    <row r="100" spans="2:10">
      <c r="B100" s="153" t="s">
        <v>67</v>
      </c>
      <c r="C100" s="152" t="s">
        <v>68</v>
      </c>
      <c r="D100" s="39">
        <v>2022</v>
      </c>
      <c r="E100" s="53">
        <f>SUM(F100:J100)</f>
        <v>11768.7</v>
      </c>
      <c r="F100" s="50"/>
      <c r="G100" s="50"/>
      <c r="H100" s="50"/>
      <c r="I100" s="50">
        <v>11768.7</v>
      </c>
      <c r="J100" s="71"/>
    </row>
    <row r="101" spans="2:10">
      <c r="B101" s="150"/>
      <c r="C101" s="152"/>
      <c r="D101" s="41">
        <v>2023</v>
      </c>
      <c r="E101" s="42">
        <f>SUM(F101:J101)</f>
        <v>6116.8</v>
      </c>
      <c r="F101" s="51"/>
      <c r="G101" s="51"/>
      <c r="H101" s="51"/>
      <c r="I101" s="51">
        <v>6116.8</v>
      </c>
      <c r="J101" s="72"/>
    </row>
    <row r="102" spans="2:10">
      <c r="B102" s="150"/>
      <c r="C102" s="152"/>
      <c r="D102" s="99">
        <v>2024</v>
      </c>
      <c r="E102" s="42">
        <f>SUM(F102:J102)</f>
        <v>8548</v>
      </c>
      <c r="F102" s="100"/>
      <c r="G102" s="100"/>
      <c r="H102" s="100"/>
      <c r="I102" s="100">
        <v>8548</v>
      </c>
      <c r="J102" s="101"/>
    </row>
    <row r="103" spans="2:10">
      <c r="B103" s="150"/>
      <c r="C103" s="152"/>
      <c r="D103" s="43">
        <v>2025</v>
      </c>
      <c r="E103" s="54">
        <f t="shared" ref="E103" si="75">SUM(F103:J103)</f>
        <v>8548</v>
      </c>
      <c r="F103" s="52"/>
      <c r="G103" s="52"/>
      <c r="H103" s="52"/>
      <c r="I103" s="52">
        <v>8548</v>
      </c>
      <c r="J103" s="74"/>
    </row>
    <row r="104" spans="2:10">
      <c r="B104" s="151"/>
      <c r="C104" s="152"/>
      <c r="D104" s="32" t="s">
        <v>47</v>
      </c>
      <c r="E104" s="38">
        <f>SUM(E100:E103)</f>
        <v>34981.5</v>
      </c>
      <c r="F104" s="38">
        <f t="shared" ref="F104" si="76">SUM(F100:F103)</f>
        <v>0</v>
      </c>
      <c r="G104" s="38">
        <f t="shared" ref="G104" si="77">SUM(G100:G103)</f>
        <v>0</v>
      </c>
      <c r="H104" s="38">
        <f t="shared" ref="H104" si="78">SUM(H100:H103)</f>
        <v>0</v>
      </c>
      <c r="I104" s="38">
        <f t="shared" ref="I104" si="79">SUM(I100:I103)</f>
        <v>34981.5</v>
      </c>
      <c r="J104" s="73">
        <f>SUM(J100:J103)</f>
        <v>0</v>
      </c>
    </row>
    <row r="105" spans="2:10" ht="22.15" customHeight="1">
      <c r="B105" s="153" t="s">
        <v>59</v>
      </c>
      <c r="C105" s="152" t="s">
        <v>64</v>
      </c>
      <c r="D105" s="39">
        <v>2022</v>
      </c>
      <c r="E105" s="53">
        <f>SUM(F105:J105)</f>
        <v>11292.8</v>
      </c>
      <c r="F105" s="50"/>
      <c r="G105" s="50">
        <v>5646.4</v>
      </c>
      <c r="H105" s="50"/>
      <c r="I105" s="50">
        <v>5646.4</v>
      </c>
      <c r="J105" s="71"/>
    </row>
    <row r="106" spans="2:10" ht="21.6" customHeight="1">
      <c r="B106" s="150"/>
      <c r="C106" s="152"/>
      <c r="D106" s="41">
        <v>2023</v>
      </c>
      <c r="E106" s="42">
        <f>SUM(F106:J106)</f>
        <v>10750</v>
      </c>
      <c r="F106" s="51"/>
      <c r="G106" s="51">
        <v>5375</v>
      </c>
      <c r="H106" s="51"/>
      <c r="I106" s="51">
        <v>5375</v>
      </c>
      <c r="J106" s="72"/>
    </row>
    <row r="107" spans="2:10" ht="21" customHeight="1">
      <c r="B107" s="150"/>
      <c r="C107" s="152"/>
      <c r="D107" s="99">
        <v>2024</v>
      </c>
      <c r="E107" s="42">
        <f>SUM(F107:J107)</f>
        <v>10750</v>
      </c>
      <c r="F107" s="100"/>
      <c r="G107" s="100">
        <v>5375</v>
      </c>
      <c r="H107" s="100"/>
      <c r="I107" s="100">
        <v>5375</v>
      </c>
      <c r="J107" s="101"/>
    </row>
    <row r="108" spans="2:10" ht="24" customHeight="1">
      <c r="B108" s="150"/>
      <c r="C108" s="152"/>
      <c r="D108" s="43">
        <v>2025</v>
      </c>
      <c r="E108" s="54">
        <f t="shared" ref="E108" si="80">SUM(F108:J108)</f>
        <v>10750</v>
      </c>
      <c r="F108" s="52"/>
      <c r="G108" s="52">
        <v>5375</v>
      </c>
      <c r="H108" s="52"/>
      <c r="I108" s="52">
        <v>5375</v>
      </c>
      <c r="J108" s="74"/>
    </row>
    <row r="109" spans="2:10" ht="23.65" customHeight="1">
      <c r="B109" s="151"/>
      <c r="C109" s="152"/>
      <c r="D109" s="32" t="s">
        <v>47</v>
      </c>
      <c r="E109" s="38">
        <f>SUM(E105:E108)</f>
        <v>43542.8</v>
      </c>
      <c r="F109" s="38">
        <f t="shared" ref="F109" si="81">SUM(F105:F108)</f>
        <v>0</v>
      </c>
      <c r="G109" s="38">
        <f t="shared" ref="G109" si="82">SUM(G105:G108)</f>
        <v>21771.4</v>
      </c>
      <c r="H109" s="38">
        <f t="shared" ref="H109" si="83">SUM(H105:H108)</f>
        <v>0</v>
      </c>
      <c r="I109" s="38">
        <f t="shared" ref="I109" si="84">SUM(I105:I108)</f>
        <v>21771.4</v>
      </c>
      <c r="J109" s="73">
        <f t="shared" ref="J109" si="85">SUM(J105:J108)</f>
        <v>0</v>
      </c>
    </row>
    <row r="110" spans="2:10">
      <c r="B110" s="153" t="s">
        <v>60</v>
      </c>
      <c r="C110" s="152" t="s">
        <v>64</v>
      </c>
      <c r="D110" s="39">
        <v>2022</v>
      </c>
      <c r="E110" s="53">
        <f>SUM(F110:J110)</f>
        <v>228.9</v>
      </c>
      <c r="F110" s="50"/>
      <c r="G110" s="50">
        <v>212.9</v>
      </c>
      <c r="H110" s="50"/>
      <c r="I110" s="50">
        <v>16</v>
      </c>
      <c r="J110" s="71"/>
    </row>
    <row r="111" spans="2:10">
      <c r="B111" s="150"/>
      <c r="C111" s="152"/>
      <c r="D111" s="41">
        <v>2023</v>
      </c>
      <c r="E111" s="42">
        <f>SUM(F111:J111)</f>
        <v>0</v>
      </c>
      <c r="F111" s="51"/>
      <c r="G111" s="51"/>
      <c r="H111" s="51"/>
      <c r="I111" s="51"/>
      <c r="J111" s="72"/>
    </row>
    <row r="112" spans="2:10">
      <c r="B112" s="150"/>
      <c r="C112" s="152"/>
      <c r="D112" s="99">
        <v>2024</v>
      </c>
      <c r="E112" s="42">
        <f>SUM(F112:J112)</f>
        <v>0</v>
      </c>
      <c r="F112" s="100"/>
      <c r="G112" s="100"/>
      <c r="H112" s="100"/>
      <c r="I112" s="100"/>
      <c r="J112" s="101"/>
    </row>
    <row r="113" spans="2:10">
      <c r="B113" s="150"/>
      <c r="C113" s="152"/>
      <c r="D113" s="43">
        <v>2025</v>
      </c>
      <c r="E113" s="54">
        <f t="shared" ref="E113" si="86">SUM(F113:J113)</f>
        <v>0</v>
      </c>
      <c r="F113" s="52"/>
      <c r="G113" s="52"/>
      <c r="H113" s="52"/>
      <c r="I113" s="52"/>
      <c r="J113" s="74"/>
    </row>
    <row r="114" spans="2:10">
      <c r="B114" s="151"/>
      <c r="C114" s="152"/>
      <c r="D114" s="32" t="s">
        <v>47</v>
      </c>
      <c r="E114" s="38">
        <f>SUM(E110:E113)</f>
        <v>228.9</v>
      </c>
      <c r="F114" s="38">
        <f t="shared" ref="F114" si="87">SUM(F110:F113)</f>
        <v>0</v>
      </c>
      <c r="G114" s="38">
        <f t="shared" ref="G114" si="88">SUM(G110:G113)</f>
        <v>212.9</v>
      </c>
      <c r="H114" s="38">
        <f t="shared" ref="H114" si="89">SUM(H110:H113)</f>
        <v>0</v>
      </c>
      <c r="I114" s="38">
        <f t="shared" ref="I114" si="90">SUM(I110:I113)</f>
        <v>16</v>
      </c>
      <c r="J114" s="73">
        <f t="shared" ref="J114" si="91">SUM(J110:J113)</f>
        <v>0</v>
      </c>
    </row>
    <row r="115" spans="2:10">
      <c r="B115" s="153" t="s">
        <v>69</v>
      </c>
      <c r="C115" s="152" t="s">
        <v>64</v>
      </c>
      <c r="D115" s="39">
        <v>2022</v>
      </c>
      <c r="E115" s="53">
        <f>SUM(F115:J115)</f>
        <v>100</v>
      </c>
      <c r="F115" s="50"/>
      <c r="G115" s="50">
        <v>95</v>
      </c>
      <c r="H115" s="50"/>
      <c r="I115" s="50">
        <v>5</v>
      </c>
      <c r="J115" s="71"/>
    </row>
    <row r="116" spans="2:10">
      <c r="B116" s="150"/>
      <c r="C116" s="152"/>
      <c r="D116" s="41">
        <v>2023</v>
      </c>
      <c r="E116" s="42">
        <f>SUM(F116:J116)</f>
        <v>0</v>
      </c>
      <c r="F116" s="51"/>
      <c r="G116" s="51"/>
      <c r="H116" s="51"/>
      <c r="I116" s="51"/>
      <c r="J116" s="72"/>
    </row>
    <row r="117" spans="2:10">
      <c r="B117" s="150"/>
      <c r="C117" s="152"/>
      <c r="D117" s="99">
        <v>2024</v>
      </c>
      <c r="E117" s="42">
        <f>SUM(F117:J117)</f>
        <v>0</v>
      </c>
      <c r="F117" s="100"/>
      <c r="G117" s="100"/>
      <c r="H117" s="100"/>
      <c r="I117" s="100"/>
      <c r="J117" s="101"/>
    </row>
    <row r="118" spans="2:10">
      <c r="B118" s="150"/>
      <c r="C118" s="152"/>
      <c r="D118" s="43">
        <v>2025</v>
      </c>
      <c r="E118" s="54">
        <f t="shared" ref="E118" si="92">SUM(F118:J118)</f>
        <v>0</v>
      </c>
      <c r="F118" s="52"/>
      <c r="G118" s="52"/>
      <c r="H118" s="52"/>
      <c r="I118" s="52"/>
      <c r="J118" s="74"/>
    </row>
    <row r="119" spans="2:10">
      <c r="B119" s="151"/>
      <c r="C119" s="152"/>
      <c r="D119" s="32" t="s">
        <v>47</v>
      </c>
      <c r="E119" s="38">
        <f>SUM(E115:E118)</f>
        <v>100</v>
      </c>
      <c r="F119" s="38">
        <f t="shared" ref="F119" si="93">SUM(F115:F118)</f>
        <v>0</v>
      </c>
      <c r="G119" s="38">
        <f t="shared" ref="G119" si="94">SUM(G115:G118)</f>
        <v>95</v>
      </c>
      <c r="H119" s="38">
        <f t="shared" ref="H119" si="95">SUM(H115:H118)</f>
        <v>0</v>
      </c>
      <c r="I119" s="38">
        <f t="shared" ref="I119" si="96">SUM(I115:I118)</f>
        <v>5</v>
      </c>
      <c r="J119" s="73">
        <f>SUM(J115:J118)</f>
        <v>0</v>
      </c>
    </row>
    <row r="120" spans="2:10">
      <c r="B120" s="154" t="s">
        <v>70</v>
      </c>
      <c r="C120" s="155"/>
      <c r="D120" s="155"/>
      <c r="E120" s="155"/>
      <c r="F120" s="155"/>
      <c r="G120" s="155"/>
      <c r="H120" s="155"/>
      <c r="I120" s="155"/>
      <c r="J120" s="156"/>
    </row>
    <row r="121" spans="2:10">
      <c r="B121" s="153" t="s">
        <v>47</v>
      </c>
      <c r="C121" s="152" t="s">
        <v>66</v>
      </c>
      <c r="D121" s="39">
        <v>2022</v>
      </c>
      <c r="E121" s="53">
        <f>SUM(F121:J121)</f>
        <v>32044.799999999999</v>
      </c>
      <c r="F121" s="50">
        <f>F126</f>
        <v>0</v>
      </c>
      <c r="G121" s="50">
        <f t="shared" ref="G121:J121" si="97">G126</f>
        <v>0</v>
      </c>
      <c r="H121" s="50">
        <f t="shared" si="97"/>
        <v>0</v>
      </c>
      <c r="I121" s="50">
        <f>I126</f>
        <v>32044.799999999999</v>
      </c>
      <c r="J121" s="71">
        <f t="shared" si="97"/>
        <v>0</v>
      </c>
    </row>
    <row r="122" spans="2:10">
      <c r="B122" s="150"/>
      <c r="C122" s="152"/>
      <c r="D122" s="41">
        <v>2023</v>
      </c>
      <c r="E122" s="42">
        <f>SUM(F122:J122)</f>
        <v>33258.699999999997</v>
      </c>
      <c r="F122" s="51">
        <f t="shared" ref="F122:J123" si="98">F127</f>
        <v>0</v>
      </c>
      <c r="G122" s="51">
        <f t="shared" si="98"/>
        <v>0</v>
      </c>
      <c r="H122" s="51">
        <f t="shared" si="98"/>
        <v>0</v>
      </c>
      <c r="I122" s="51">
        <f t="shared" si="98"/>
        <v>33258.699999999997</v>
      </c>
      <c r="J122" s="72">
        <f t="shared" si="98"/>
        <v>0</v>
      </c>
    </row>
    <row r="123" spans="2:10">
      <c r="B123" s="150"/>
      <c r="C123" s="152"/>
      <c r="D123" s="99">
        <v>2024</v>
      </c>
      <c r="E123" s="42">
        <f>SUM(F123:J123)</f>
        <v>30490.2</v>
      </c>
      <c r="F123" s="51">
        <f t="shared" si="98"/>
        <v>0</v>
      </c>
      <c r="G123" s="51">
        <f t="shared" si="98"/>
        <v>0</v>
      </c>
      <c r="H123" s="51">
        <f t="shared" si="98"/>
        <v>0</v>
      </c>
      <c r="I123" s="51">
        <f>I128</f>
        <v>30490.2</v>
      </c>
      <c r="J123" s="72">
        <f>J128</f>
        <v>0</v>
      </c>
    </row>
    <row r="124" spans="2:10">
      <c r="B124" s="150"/>
      <c r="C124" s="152"/>
      <c r="D124" s="43">
        <v>2025</v>
      </c>
      <c r="E124" s="54">
        <f t="shared" ref="E124" si="99">SUM(F124:J124)</f>
        <v>30490.2</v>
      </c>
      <c r="F124" s="52">
        <f t="shared" ref="F124:J124" si="100">F129</f>
        <v>0</v>
      </c>
      <c r="G124" s="52">
        <f t="shared" si="100"/>
        <v>0</v>
      </c>
      <c r="H124" s="52">
        <f t="shared" si="100"/>
        <v>0</v>
      </c>
      <c r="I124" s="52">
        <f t="shared" si="100"/>
        <v>30490.2</v>
      </c>
      <c r="J124" s="74">
        <f t="shared" si="100"/>
        <v>0</v>
      </c>
    </row>
    <row r="125" spans="2:10">
      <c r="B125" s="151"/>
      <c r="C125" s="152"/>
      <c r="D125" s="32" t="s">
        <v>47</v>
      </c>
      <c r="E125" s="38">
        <f>SUM(E121:E124)</f>
        <v>126283.9</v>
      </c>
      <c r="F125" s="38">
        <f t="shared" ref="F125:J125" si="101">SUM(F121:F124)</f>
        <v>0</v>
      </c>
      <c r="G125" s="38">
        <f t="shared" si="101"/>
        <v>0</v>
      </c>
      <c r="H125" s="38">
        <f t="shared" si="101"/>
        <v>0</v>
      </c>
      <c r="I125" s="38">
        <f t="shared" si="101"/>
        <v>126283.9</v>
      </c>
      <c r="J125" s="73">
        <f t="shared" si="101"/>
        <v>0</v>
      </c>
    </row>
    <row r="126" spans="2:10">
      <c r="B126" s="153" t="s">
        <v>55</v>
      </c>
      <c r="C126" s="152" t="s">
        <v>66</v>
      </c>
      <c r="D126" s="39">
        <v>2022</v>
      </c>
      <c r="E126" s="53">
        <f>SUM(F126:J126)</f>
        <v>32044.799999999999</v>
      </c>
      <c r="F126" s="50"/>
      <c r="G126" s="50"/>
      <c r="H126" s="50"/>
      <c r="I126" s="50">
        <v>32044.799999999999</v>
      </c>
      <c r="J126" s="71"/>
    </row>
    <row r="127" spans="2:10">
      <c r="B127" s="150"/>
      <c r="C127" s="152"/>
      <c r="D127" s="41">
        <v>2023</v>
      </c>
      <c r="E127" s="42">
        <f>SUM(F127:J127)</f>
        <v>33258.699999999997</v>
      </c>
      <c r="F127" s="51"/>
      <c r="G127" s="51"/>
      <c r="H127" s="51"/>
      <c r="I127" s="51">
        <v>33258.699999999997</v>
      </c>
      <c r="J127" s="72"/>
    </row>
    <row r="128" spans="2:10">
      <c r="B128" s="150"/>
      <c r="C128" s="152"/>
      <c r="D128" s="99">
        <v>2024</v>
      </c>
      <c r="E128" s="42">
        <f>SUM(F128:J128)</f>
        <v>30490.2</v>
      </c>
      <c r="F128" s="100"/>
      <c r="G128" s="100"/>
      <c r="H128" s="100"/>
      <c r="I128" s="100">
        <v>30490.2</v>
      </c>
      <c r="J128" s="101"/>
    </row>
    <row r="129" spans="2:10">
      <c r="B129" s="150"/>
      <c r="C129" s="152"/>
      <c r="D129" s="43">
        <v>2025</v>
      </c>
      <c r="E129" s="54">
        <f t="shared" ref="E129" si="102">SUM(F129:J129)</f>
        <v>30490.2</v>
      </c>
      <c r="F129" s="52"/>
      <c r="G129" s="52"/>
      <c r="H129" s="52"/>
      <c r="I129" s="52">
        <v>30490.2</v>
      </c>
      <c r="J129" s="74"/>
    </row>
    <row r="130" spans="2:10">
      <c r="B130" s="151"/>
      <c r="C130" s="152"/>
      <c r="D130" s="32" t="s">
        <v>47</v>
      </c>
      <c r="E130" s="38">
        <f>SUM(E126:E129)</f>
        <v>126283.9</v>
      </c>
      <c r="F130" s="38">
        <f t="shared" ref="F130" si="103">SUM(F126:F129)</f>
        <v>0</v>
      </c>
      <c r="G130" s="38">
        <f t="shared" ref="G130" si="104">SUM(G126:G129)</f>
        <v>0</v>
      </c>
      <c r="H130" s="38">
        <f t="shared" ref="H130" si="105">SUM(H126:H129)</f>
        <v>0</v>
      </c>
      <c r="I130" s="38">
        <f>SUM(I126:I129)</f>
        <v>126283.9</v>
      </c>
      <c r="J130" s="73">
        <f t="shared" ref="J130" si="106">SUM(J126:J129)</f>
        <v>0</v>
      </c>
    </row>
    <row r="131" spans="2:10">
      <c r="B131" s="154" t="s">
        <v>71</v>
      </c>
      <c r="C131" s="155"/>
      <c r="D131" s="155"/>
      <c r="E131" s="155"/>
      <c r="F131" s="155"/>
      <c r="G131" s="155"/>
      <c r="H131" s="155"/>
      <c r="I131" s="155"/>
      <c r="J131" s="156"/>
    </row>
    <row r="132" spans="2:10">
      <c r="B132" s="157" t="s">
        <v>47</v>
      </c>
      <c r="C132" s="152" t="s">
        <v>66</v>
      </c>
      <c r="D132" s="39">
        <v>2022</v>
      </c>
      <c r="E132" s="53">
        <f>SUM(F132:J132)</f>
        <v>7545.1</v>
      </c>
      <c r="F132" s="50">
        <f>F137</f>
        <v>0</v>
      </c>
      <c r="G132" s="50">
        <f t="shared" ref="G132:J132" si="107">G137</f>
        <v>0</v>
      </c>
      <c r="H132" s="50">
        <f t="shared" si="107"/>
        <v>0</v>
      </c>
      <c r="I132" s="50">
        <f>I137</f>
        <v>7545.1</v>
      </c>
      <c r="J132" s="71">
        <f t="shared" si="107"/>
        <v>0</v>
      </c>
    </row>
    <row r="133" spans="2:10">
      <c r="B133" s="157"/>
      <c r="C133" s="152"/>
      <c r="D133" s="41">
        <v>2023</v>
      </c>
      <c r="E133" s="42">
        <f>SUM(F133:J133)</f>
        <v>8791.2999999999993</v>
      </c>
      <c r="F133" s="51">
        <f>F138</f>
        <v>0</v>
      </c>
      <c r="G133" s="51">
        <f t="shared" ref="G133:J133" si="108">G138</f>
        <v>0</v>
      </c>
      <c r="H133" s="51">
        <f t="shared" si="108"/>
        <v>0</v>
      </c>
      <c r="I133" s="51">
        <f t="shared" si="108"/>
        <v>8791.2999999999993</v>
      </c>
      <c r="J133" s="72">
        <f t="shared" si="108"/>
        <v>0</v>
      </c>
    </row>
    <row r="134" spans="2:10">
      <c r="B134" s="157"/>
      <c r="C134" s="152"/>
      <c r="D134" s="99">
        <v>2024</v>
      </c>
      <c r="E134" s="42">
        <f>SUM(F134:J134)</f>
        <v>2100</v>
      </c>
      <c r="F134" s="51">
        <f>F139</f>
        <v>0</v>
      </c>
      <c r="G134" s="51">
        <f t="shared" ref="G134:I134" si="109">G139</f>
        <v>0</v>
      </c>
      <c r="H134" s="51">
        <f t="shared" si="109"/>
        <v>0</v>
      </c>
      <c r="I134" s="51">
        <f t="shared" si="109"/>
        <v>2100</v>
      </c>
      <c r="J134" s="72">
        <f>J139</f>
        <v>0</v>
      </c>
    </row>
    <row r="135" spans="2:10">
      <c r="B135" s="157"/>
      <c r="C135" s="152"/>
      <c r="D135" s="43">
        <v>2025</v>
      </c>
      <c r="E135" s="54">
        <f t="shared" ref="E135" si="110">SUM(F135:J135)</f>
        <v>2100</v>
      </c>
      <c r="F135" s="51">
        <f>F140</f>
        <v>0</v>
      </c>
      <c r="G135" s="51">
        <f t="shared" ref="G135:J135" si="111">G140</f>
        <v>0</v>
      </c>
      <c r="H135" s="51">
        <f t="shared" si="111"/>
        <v>0</v>
      </c>
      <c r="I135" s="51">
        <f t="shared" si="111"/>
        <v>2100</v>
      </c>
      <c r="J135" s="72">
        <f t="shared" si="111"/>
        <v>0</v>
      </c>
    </row>
    <row r="136" spans="2:10">
      <c r="B136" s="157"/>
      <c r="C136" s="152"/>
      <c r="D136" s="32" t="s">
        <v>47</v>
      </c>
      <c r="E136" s="38">
        <f>SUM(E132:E135)</f>
        <v>20536.400000000001</v>
      </c>
      <c r="F136" s="38">
        <f t="shared" ref="F136" si="112">SUM(F132:F135)</f>
        <v>0</v>
      </c>
      <c r="G136" s="38">
        <f t="shared" ref="G136" si="113">SUM(G132:G135)</f>
        <v>0</v>
      </c>
      <c r="H136" s="38">
        <f t="shared" ref="H136" si="114">SUM(H132:H135)</f>
        <v>0</v>
      </c>
      <c r="I136" s="38">
        <f t="shared" ref="I136" si="115">SUM(I132:I135)</f>
        <v>20536.400000000001</v>
      </c>
      <c r="J136" s="73">
        <f t="shared" ref="J136" si="116">SUM(J132:J135)</f>
        <v>0</v>
      </c>
    </row>
    <row r="137" spans="2:10">
      <c r="B137" s="153" t="s">
        <v>72</v>
      </c>
      <c r="C137" s="152" t="s">
        <v>66</v>
      </c>
      <c r="D137" s="39">
        <v>2022</v>
      </c>
      <c r="E137" s="53">
        <f>SUM(F137:J137)</f>
        <v>7545.1</v>
      </c>
      <c r="F137" s="50"/>
      <c r="G137" s="50"/>
      <c r="H137" s="50"/>
      <c r="I137" s="50">
        <f>7075.1+470</f>
        <v>7545.1</v>
      </c>
      <c r="J137" s="71"/>
    </row>
    <row r="138" spans="2:10">
      <c r="B138" s="150"/>
      <c r="C138" s="152"/>
      <c r="D138" s="41">
        <v>2023</v>
      </c>
      <c r="E138" s="42">
        <f>SUM(F138:J138)</f>
        <v>8791.2999999999993</v>
      </c>
      <c r="F138" s="51"/>
      <c r="G138" s="51"/>
      <c r="H138" s="51"/>
      <c r="I138" s="51">
        <v>8791.2999999999993</v>
      </c>
      <c r="J138" s="72"/>
    </row>
    <row r="139" spans="2:10">
      <c r="B139" s="150"/>
      <c r="C139" s="152"/>
      <c r="D139" s="99">
        <v>2024</v>
      </c>
      <c r="E139" s="42">
        <f>SUM(F139:J139)</f>
        <v>2100</v>
      </c>
      <c r="F139" s="100"/>
      <c r="G139" s="100"/>
      <c r="H139" s="100"/>
      <c r="I139" s="100">
        <v>2100</v>
      </c>
      <c r="J139" s="101"/>
    </row>
    <row r="140" spans="2:10">
      <c r="B140" s="150"/>
      <c r="C140" s="152"/>
      <c r="D140" s="43">
        <v>2025</v>
      </c>
      <c r="E140" s="54">
        <f t="shared" ref="E140" si="117">SUM(F140:J140)</f>
        <v>2100</v>
      </c>
      <c r="F140" s="52"/>
      <c r="G140" s="52"/>
      <c r="H140" s="52"/>
      <c r="I140" s="52">
        <v>2100</v>
      </c>
      <c r="J140" s="74"/>
    </row>
    <row r="141" spans="2:10">
      <c r="B141" s="151"/>
      <c r="C141" s="152"/>
      <c r="D141" s="32" t="s">
        <v>47</v>
      </c>
      <c r="E141" s="38">
        <f>SUM(E137:E140)</f>
        <v>20536.400000000001</v>
      </c>
      <c r="F141" s="38">
        <f t="shared" ref="F141" si="118">SUM(F137:F140)</f>
        <v>0</v>
      </c>
      <c r="G141" s="38">
        <f t="shared" ref="G141" si="119">SUM(G137:G140)</f>
        <v>0</v>
      </c>
      <c r="H141" s="38">
        <f t="shared" ref="H141" si="120">SUM(H137:H140)</f>
        <v>0</v>
      </c>
      <c r="I141" s="38">
        <f t="shared" ref="I141" si="121">SUM(I137:I140)</f>
        <v>20536.400000000001</v>
      </c>
      <c r="J141" s="73">
        <f>SUM(J137:J140)</f>
        <v>0</v>
      </c>
    </row>
    <row r="142" spans="2:10">
      <c r="B142" s="154" t="s">
        <v>73</v>
      </c>
      <c r="C142" s="155"/>
      <c r="D142" s="155"/>
      <c r="E142" s="155"/>
      <c r="F142" s="155"/>
      <c r="G142" s="155"/>
      <c r="H142" s="155"/>
      <c r="I142" s="155"/>
      <c r="J142" s="156"/>
    </row>
    <row r="143" spans="2:10">
      <c r="B143" s="157" t="s">
        <v>47</v>
      </c>
      <c r="C143" s="152" t="s">
        <v>128</v>
      </c>
      <c r="D143" s="39">
        <v>2022</v>
      </c>
      <c r="E143" s="53">
        <f>SUM(F143:J143)</f>
        <v>6379.6999999999989</v>
      </c>
      <c r="F143" s="55">
        <f>F148+F152+F164+F169+F174</f>
        <v>0</v>
      </c>
      <c r="G143" s="55">
        <f t="shared" ref="G143:J143" si="122">G148+G152+G164+G169+G174</f>
        <v>3299.6</v>
      </c>
      <c r="H143" s="55">
        <f t="shared" si="122"/>
        <v>244.10000000000002</v>
      </c>
      <c r="I143" s="55">
        <f t="shared" si="122"/>
        <v>2835.9999999999995</v>
      </c>
      <c r="J143" s="113">
        <f t="shared" si="122"/>
        <v>0</v>
      </c>
    </row>
    <row r="144" spans="2:10">
      <c r="B144" s="157"/>
      <c r="C144" s="152"/>
      <c r="D144" s="41">
        <v>2023</v>
      </c>
      <c r="E144" s="42">
        <f>SUM(F144:J144)</f>
        <v>5390.5</v>
      </c>
      <c r="F144" s="51">
        <f>F149+F153+F156+F160+F165+F170+F175</f>
        <v>0</v>
      </c>
      <c r="G144" s="51">
        <f t="shared" ref="G144:J144" si="123">G149+G153+G156+G160+G165+G170+G175</f>
        <v>248.6</v>
      </c>
      <c r="H144" s="51">
        <f t="shared" si="123"/>
        <v>2313.1</v>
      </c>
      <c r="I144" s="51">
        <f t="shared" si="123"/>
        <v>2828.7999999999997</v>
      </c>
      <c r="J144" s="72">
        <f t="shared" si="123"/>
        <v>0</v>
      </c>
    </row>
    <row r="145" spans="2:10">
      <c r="B145" s="157"/>
      <c r="C145" s="152"/>
      <c r="D145" s="99">
        <v>2024</v>
      </c>
      <c r="E145" s="42">
        <f>SUM(F145:J145)</f>
        <v>3979.2999999999997</v>
      </c>
      <c r="F145" s="51">
        <f>F150+F154+F157+F161+F166+F171+F176</f>
        <v>0</v>
      </c>
      <c r="G145" s="51">
        <f t="shared" ref="G145:J145" si="124">G150+G154+G157+G161+G166+G171+G176</f>
        <v>248.6</v>
      </c>
      <c r="H145" s="51">
        <f t="shared" si="124"/>
        <v>1001.9000000000001</v>
      </c>
      <c r="I145" s="51">
        <f t="shared" si="124"/>
        <v>2728.7999999999997</v>
      </c>
      <c r="J145" s="72">
        <f t="shared" si="124"/>
        <v>0</v>
      </c>
    </row>
    <row r="146" spans="2:10">
      <c r="B146" s="157"/>
      <c r="C146" s="152"/>
      <c r="D146" s="43">
        <v>2025</v>
      </c>
      <c r="E146" s="54">
        <f t="shared" ref="E146" si="125">SUM(F146:J146)</f>
        <v>3961.5</v>
      </c>
      <c r="F146" s="51">
        <f>F158+F162+F167+F172+F177</f>
        <v>0</v>
      </c>
      <c r="G146" s="51">
        <f t="shared" ref="G146:J146" si="126">G158+G162+G167+G172+G177</f>
        <v>248.6</v>
      </c>
      <c r="H146" s="51">
        <f t="shared" si="126"/>
        <v>1001.9000000000001</v>
      </c>
      <c r="I146" s="51">
        <f t="shared" si="126"/>
        <v>2711</v>
      </c>
      <c r="J146" s="74">
        <f t="shared" si="126"/>
        <v>0</v>
      </c>
    </row>
    <row r="147" spans="2:10">
      <c r="B147" s="157"/>
      <c r="C147" s="152"/>
      <c r="D147" s="32" t="s">
        <v>47</v>
      </c>
      <c r="E147" s="38">
        <f>SUM(E143:E146)</f>
        <v>19711</v>
      </c>
      <c r="F147" s="38">
        <f t="shared" ref="F147" si="127">SUM(F143:F146)</f>
        <v>0</v>
      </c>
      <c r="G147" s="38">
        <f t="shared" ref="G147" si="128">SUM(G143:G146)</f>
        <v>4045.3999999999996</v>
      </c>
      <c r="H147" s="38">
        <f t="shared" ref="H147" si="129">SUM(H143:H146)</f>
        <v>4561</v>
      </c>
      <c r="I147" s="38">
        <f t="shared" ref="I147" si="130">SUM(I143:I146)</f>
        <v>11104.599999999999</v>
      </c>
      <c r="J147" s="73">
        <f t="shared" ref="J147" si="131">SUM(J143:J146)</f>
        <v>0</v>
      </c>
    </row>
    <row r="148" spans="2:10">
      <c r="B148" s="153" t="s">
        <v>74</v>
      </c>
      <c r="C148" s="152" t="s">
        <v>66</v>
      </c>
      <c r="D148" s="39">
        <v>2022</v>
      </c>
      <c r="E148" s="53">
        <f>SUM(F148:J148)</f>
        <v>190.9</v>
      </c>
      <c r="F148" s="50"/>
      <c r="G148" s="50"/>
      <c r="H148" s="50">
        <v>190.9</v>
      </c>
      <c r="I148" s="50"/>
      <c r="J148" s="71"/>
    </row>
    <row r="149" spans="2:10">
      <c r="B149" s="150"/>
      <c r="C149" s="152"/>
      <c r="D149" s="41">
        <v>2023</v>
      </c>
      <c r="E149" s="42">
        <f>SUM(F149:J149)</f>
        <v>0</v>
      </c>
      <c r="F149" s="51"/>
      <c r="G149" s="51"/>
      <c r="H149" s="51"/>
      <c r="I149" s="51"/>
      <c r="J149" s="72"/>
    </row>
    <row r="150" spans="2:10">
      <c r="B150" s="150"/>
      <c r="C150" s="152"/>
      <c r="D150" s="99">
        <v>2024</v>
      </c>
      <c r="E150" s="42">
        <f>SUM(F150:J150)</f>
        <v>0</v>
      </c>
      <c r="F150" s="100"/>
      <c r="G150" s="100"/>
      <c r="H150" s="100"/>
      <c r="I150" s="100"/>
      <c r="J150" s="101"/>
    </row>
    <row r="151" spans="2:10">
      <c r="B151" s="151"/>
      <c r="C151" s="152"/>
      <c r="D151" s="32" t="s">
        <v>47</v>
      </c>
      <c r="E151" s="38">
        <f t="shared" ref="E151:J151" si="132">SUM(E148:E150)</f>
        <v>190.9</v>
      </c>
      <c r="F151" s="38">
        <f t="shared" si="132"/>
        <v>0</v>
      </c>
      <c r="G151" s="38">
        <f t="shared" si="132"/>
        <v>0</v>
      </c>
      <c r="H151" s="38">
        <f t="shared" si="132"/>
        <v>190.9</v>
      </c>
      <c r="I151" s="38">
        <f t="shared" si="132"/>
        <v>0</v>
      </c>
      <c r="J151" s="73">
        <f t="shared" si="132"/>
        <v>0</v>
      </c>
    </row>
    <row r="152" spans="2:10">
      <c r="B152" s="153" t="s">
        <v>75</v>
      </c>
      <c r="C152" s="152" t="s">
        <v>66</v>
      </c>
      <c r="D152" s="39">
        <v>2022</v>
      </c>
      <c r="E152" s="53">
        <f>SUM(F152:J152)</f>
        <v>53.2</v>
      </c>
      <c r="F152" s="50"/>
      <c r="G152" s="50"/>
      <c r="H152" s="50">
        <v>53.2</v>
      </c>
      <c r="I152" s="50"/>
      <c r="J152" s="71"/>
    </row>
    <row r="153" spans="2:10">
      <c r="B153" s="150"/>
      <c r="C153" s="152"/>
      <c r="D153" s="41">
        <v>2023</v>
      </c>
      <c r="E153" s="42">
        <f>SUM(F153:J153)</f>
        <v>0</v>
      </c>
      <c r="F153" s="51"/>
      <c r="G153" s="51"/>
      <c r="H153" s="51"/>
      <c r="I153" s="51"/>
      <c r="J153" s="72"/>
    </row>
    <row r="154" spans="2:10">
      <c r="B154" s="150"/>
      <c r="C154" s="152"/>
      <c r="D154" s="99">
        <v>2024</v>
      </c>
      <c r="E154" s="42">
        <f>SUM(F154:J154)</f>
        <v>0</v>
      </c>
      <c r="F154" s="100"/>
      <c r="G154" s="100"/>
      <c r="H154" s="100"/>
      <c r="I154" s="100"/>
      <c r="J154" s="101"/>
    </row>
    <row r="155" spans="2:10">
      <c r="B155" s="151"/>
      <c r="C155" s="152"/>
      <c r="D155" s="32" t="s">
        <v>47</v>
      </c>
      <c r="E155" s="38">
        <f t="shared" ref="E155:J155" si="133">SUM(E152:E154)</f>
        <v>53.2</v>
      </c>
      <c r="F155" s="38">
        <f t="shared" si="133"/>
        <v>0</v>
      </c>
      <c r="G155" s="38">
        <f t="shared" si="133"/>
        <v>0</v>
      </c>
      <c r="H155" s="38">
        <f t="shared" si="133"/>
        <v>53.2</v>
      </c>
      <c r="I155" s="38">
        <f t="shared" si="133"/>
        <v>0</v>
      </c>
      <c r="J155" s="73">
        <f t="shared" si="133"/>
        <v>0</v>
      </c>
    </row>
    <row r="156" spans="2:10" ht="24.6" customHeight="1">
      <c r="B156" s="150" t="s">
        <v>140</v>
      </c>
      <c r="C156" s="152" t="s">
        <v>66</v>
      </c>
      <c r="D156" s="41">
        <v>2023</v>
      </c>
      <c r="E156" s="42">
        <f>SUM(F156:J156)</f>
        <v>1545.5</v>
      </c>
      <c r="F156" s="51"/>
      <c r="G156" s="51"/>
      <c r="H156" s="51">
        <v>1545.5</v>
      </c>
      <c r="I156" s="51"/>
      <c r="J156" s="72"/>
    </row>
    <row r="157" spans="2:10" ht="23.65" customHeight="1">
      <c r="B157" s="150"/>
      <c r="C157" s="152"/>
      <c r="D157" s="99">
        <v>2024</v>
      </c>
      <c r="E157" s="42">
        <f>SUM(F157:J157)</f>
        <v>234.3</v>
      </c>
      <c r="F157" s="100"/>
      <c r="G157" s="100"/>
      <c r="H157" s="100">
        <v>234.3</v>
      </c>
      <c r="I157" s="100"/>
      <c r="J157" s="101"/>
    </row>
    <row r="158" spans="2:10" ht="24.6" customHeight="1">
      <c r="B158" s="150"/>
      <c r="C158" s="152"/>
      <c r="D158" s="43">
        <v>2025</v>
      </c>
      <c r="E158" s="54">
        <f t="shared" ref="E158" si="134">SUM(F158:J158)</f>
        <v>234.3</v>
      </c>
      <c r="F158" s="52"/>
      <c r="G158" s="52"/>
      <c r="H158" s="52">
        <v>234.3</v>
      </c>
      <c r="I158" s="52"/>
      <c r="J158" s="74"/>
    </row>
    <row r="159" spans="2:10" ht="24.6" customHeight="1">
      <c r="B159" s="151"/>
      <c r="C159" s="152"/>
      <c r="D159" s="32" t="s">
        <v>47</v>
      </c>
      <c r="E159" s="38">
        <f t="shared" ref="E159:J159" si="135">SUM(E156:E158)</f>
        <v>2014.1</v>
      </c>
      <c r="F159" s="38">
        <f t="shared" si="135"/>
        <v>0</v>
      </c>
      <c r="G159" s="38">
        <f t="shared" si="135"/>
        <v>0</v>
      </c>
      <c r="H159" s="38">
        <f t="shared" si="135"/>
        <v>2014.1</v>
      </c>
      <c r="I159" s="38">
        <f t="shared" si="135"/>
        <v>0</v>
      </c>
      <c r="J159" s="73">
        <f t="shared" si="135"/>
        <v>0</v>
      </c>
    </row>
    <row r="160" spans="2:10">
      <c r="B160" s="150" t="s">
        <v>141</v>
      </c>
      <c r="C160" s="152" t="s">
        <v>66</v>
      </c>
      <c r="D160" s="41">
        <v>2023</v>
      </c>
      <c r="E160" s="42">
        <f>SUM(F160:J160)</f>
        <v>767.6</v>
      </c>
      <c r="F160" s="51"/>
      <c r="G160" s="51"/>
      <c r="H160" s="51">
        <v>767.6</v>
      </c>
      <c r="I160" s="51"/>
      <c r="J160" s="72"/>
    </row>
    <row r="161" spans="2:10">
      <c r="B161" s="150"/>
      <c r="C161" s="152"/>
      <c r="D161" s="99">
        <v>2024</v>
      </c>
      <c r="E161" s="42">
        <f>SUM(F161:J161)</f>
        <v>767.6</v>
      </c>
      <c r="F161" s="100"/>
      <c r="G161" s="100"/>
      <c r="H161" s="100">
        <v>767.6</v>
      </c>
      <c r="I161" s="100"/>
      <c r="J161" s="101"/>
    </row>
    <row r="162" spans="2:10">
      <c r="B162" s="150"/>
      <c r="C162" s="152"/>
      <c r="D162" s="43">
        <v>2025</v>
      </c>
      <c r="E162" s="54">
        <f t="shared" ref="E162" si="136">SUM(F162:J162)</f>
        <v>767.6</v>
      </c>
      <c r="F162" s="52"/>
      <c r="G162" s="52"/>
      <c r="H162" s="52">
        <v>767.6</v>
      </c>
      <c r="I162" s="52"/>
      <c r="J162" s="74"/>
    </row>
    <row r="163" spans="2:10">
      <c r="B163" s="151"/>
      <c r="C163" s="152"/>
      <c r="D163" s="32" t="s">
        <v>47</v>
      </c>
      <c r="E163" s="38">
        <f t="shared" ref="E163:J163" si="137">SUM(E160:E162)</f>
        <v>2302.8000000000002</v>
      </c>
      <c r="F163" s="38">
        <f t="shared" si="137"/>
        <v>0</v>
      </c>
      <c r="G163" s="38">
        <f t="shared" si="137"/>
        <v>0</v>
      </c>
      <c r="H163" s="38">
        <f t="shared" si="137"/>
        <v>2302.8000000000002</v>
      </c>
      <c r="I163" s="38">
        <f t="shared" si="137"/>
        <v>0</v>
      </c>
      <c r="J163" s="73">
        <f t="shared" si="137"/>
        <v>0</v>
      </c>
    </row>
    <row r="164" spans="2:10">
      <c r="B164" s="153" t="s">
        <v>76</v>
      </c>
      <c r="C164" s="152" t="s">
        <v>66</v>
      </c>
      <c r="D164" s="39">
        <v>2022</v>
      </c>
      <c r="E164" s="53">
        <f>SUM(F164:J164)</f>
        <v>2587.6999999999998</v>
      </c>
      <c r="F164" s="50"/>
      <c r="G164" s="50"/>
      <c r="H164" s="50"/>
      <c r="I164" s="50">
        <v>2587.6999999999998</v>
      </c>
      <c r="J164" s="71"/>
    </row>
    <row r="165" spans="2:10">
      <c r="B165" s="150"/>
      <c r="C165" s="152"/>
      <c r="D165" s="41">
        <v>2023</v>
      </c>
      <c r="E165" s="42">
        <f>SUM(F165:J165)</f>
        <v>2810.1</v>
      </c>
      <c r="F165" s="51"/>
      <c r="G165" s="51"/>
      <c r="H165" s="51"/>
      <c r="I165" s="51">
        <v>2810.1</v>
      </c>
      <c r="J165" s="72"/>
    </row>
    <row r="166" spans="2:10">
      <c r="B166" s="150"/>
      <c r="C166" s="152"/>
      <c r="D166" s="99">
        <v>2024</v>
      </c>
      <c r="E166" s="42">
        <f>SUM(F166:J166)</f>
        <v>2710.1</v>
      </c>
      <c r="F166" s="100"/>
      <c r="G166" s="100"/>
      <c r="H166" s="100"/>
      <c r="I166" s="100">
        <v>2710.1</v>
      </c>
      <c r="J166" s="101"/>
    </row>
    <row r="167" spans="2:10">
      <c r="B167" s="150"/>
      <c r="C167" s="152"/>
      <c r="D167" s="43">
        <v>2025</v>
      </c>
      <c r="E167" s="54">
        <f t="shared" ref="E167" si="138">SUM(F167:J167)</f>
        <v>2692.3</v>
      </c>
      <c r="F167" s="52"/>
      <c r="G167" s="52"/>
      <c r="H167" s="52"/>
      <c r="I167" s="52">
        <v>2692.3</v>
      </c>
      <c r="J167" s="74"/>
    </row>
    <row r="168" spans="2:10">
      <c r="B168" s="151"/>
      <c r="C168" s="152"/>
      <c r="D168" s="32" t="s">
        <v>47</v>
      </c>
      <c r="E168" s="38">
        <f>SUM(E164:E167)</f>
        <v>10800.2</v>
      </c>
      <c r="F168" s="38">
        <f t="shared" ref="F168" si="139">SUM(F164:F167)</f>
        <v>0</v>
      </c>
      <c r="G168" s="38">
        <f t="shared" ref="G168" si="140">SUM(G164:G167)</f>
        <v>0</v>
      </c>
      <c r="H168" s="38">
        <f t="shared" ref="H168" si="141">SUM(H164:H167)</f>
        <v>0</v>
      </c>
      <c r="I168" s="38">
        <f t="shared" ref="I168" si="142">SUM(I164:I167)</f>
        <v>10800.2</v>
      </c>
      <c r="J168" s="73">
        <f>SUM(J164:J167)</f>
        <v>0</v>
      </c>
    </row>
    <row r="169" spans="2:10">
      <c r="B169" s="153" t="s">
        <v>77</v>
      </c>
      <c r="C169" s="152" t="s">
        <v>66</v>
      </c>
      <c r="D169" s="39">
        <v>2022</v>
      </c>
      <c r="E169" s="53">
        <f>SUM(F169:J169)</f>
        <v>253.29999999999998</v>
      </c>
      <c r="F169" s="50"/>
      <c r="G169" s="50">
        <v>235.6</v>
      </c>
      <c r="H169" s="50"/>
      <c r="I169" s="50">
        <v>17.7</v>
      </c>
      <c r="J169" s="71"/>
    </row>
    <row r="170" spans="2:10">
      <c r="B170" s="150"/>
      <c r="C170" s="152"/>
      <c r="D170" s="41">
        <v>2023</v>
      </c>
      <c r="E170" s="42">
        <f>SUM(F170:J170)</f>
        <v>267.3</v>
      </c>
      <c r="F170" s="51"/>
      <c r="G170" s="51">
        <v>248.6</v>
      </c>
      <c r="H170" s="51"/>
      <c r="I170" s="51">
        <v>18.7</v>
      </c>
      <c r="J170" s="72"/>
    </row>
    <row r="171" spans="2:10">
      <c r="B171" s="150"/>
      <c r="C171" s="152"/>
      <c r="D171" s="99">
        <v>2024</v>
      </c>
      <c r="E171" s="42">
        <f>SUM(F171:J171)</f>
        <v>267.3</v>
      </c>
      <c r="F171" s="100"/>
      <c r="G171" s="100">
        <v>248.6</v>
      </c>
      <c r="H171" s="100"/>
      <c r="I171" s="100">
        <v>18.7</v>
      </c>
      <c r="J171" s="101"/>
    </row>
    <row r="172" spans="2:10">
      <c r="B172" s="150"/>
      <c r="C172" s="152"/>
      <c r="D172" s="43">
        <v>2025</v>
      </c>
      <c r="E172" s="54">
        <f t="shared" ref="E172" si="143">SUM(F172:J172)</f>
        <v>267.3</v>
      </c>
      <c r="F172" s="52"/>
      <c r="G172" s="52">
        <v>248.6</v>
      </c>
      <c r="H172" s="52"/>
      <c r="I172" s="52">
        <v>18.7</v>
      </c>
      <c r="J172" s="74"/>
    </row>
    <row r="173" spans="2:10">
      <c r="B173" s="151"/>
      <c r="C173" s="152"/>
      <c r="D173" s="32" t="s">
        <v>47</v>
      </c>
      <c r="E173" s="38">
        <f t="shared" ref="E173:J173" si="144">SUM(E169:E172)</f>
        <v>1055.2</v>
      </c>
      <c r="F173" s="38">
        <f t="shared" si="144"/>
        <v>0</v>
      </c>
      <c r="G173" s="38">
        <f t="shared" si="144"/>
        <v>981.4</v>
      </c>
      <c r="H173" s="38">
        <f t="shared" si="144"/>
        <v>0</v>
      </c>
      <c r="I173" s="38">
        <f t="shared" si="144"/>
        <v>73.8</v>
      </c>
      <c r="J173" s="73">
        <f t="shared" si="144"/>
        <v>0</v>
      </c>
    </row>
    <row r="174" spans="2:10">
      <c r="B174" s="153" t="s">
        <v>78</v>
      </c>
      <c r="C174" s="152" t="s">
        <v>128</v>
      </c>
      <c r="D174" s="39">
        <v>2022</v>
      </c>
      <c r="E174" s="53">
        <f>SUM(F174:J174)</f>
        <v>3294.6</v>
      </c>
      <c r="F174" s="50"/>
      <c r="G174" s="50">
        <v>3064</v>
      </c>
      <c r="H174" s="50"/>
      <c r="I174" s="50">
        <v>230.6</v>
      </c>
      <c r="J174" s="71"/>
    </row>
    <row r="175" spans="2:10">
      <c r="B175" s="150"/>
      <c r="C175" s="152"/>
      <c r="D175" s="41">
        <v>2023</v>
      </c>
      <c r="E175" s="42">
        <f>SUM(F175:J175)</f>
        <v>0</v>
      </c>
      <c r="F175" s="51"/>
      <c r="G175" s="51"/>
      <c r="H175" s="51"/>
      <c r="I175" s="51"/>
      <c r="J175" s="72"/>
    </row>
    <row r="176" spans="2:10">
      <c r="B176" s="150"/>
      <c r="C176" s="152"/>
      <c r="D176" s="99">
        <v>2024</v>
      </c>
      <c r="E176" s="42">
        <f>SUM(F176:J176)</f>
        <v>0</v>
      </c>
      <c r="F176" s="100"/>
      <c r="G176" s="100"/>
      <c r="H176" s="100"/>
      <c r="I176" s="100"/>
      <c r="J176" s="101"/>
    </row>
    <row r="177" spans="2:10">
      <c r="B177" s="150"/>
      <c r="C177" s="152"/>
      <c r="D177" s="43">
        <v>2025</v>
      </c>
      <c r="E177" s="54">
        <f t="shared" ref="E177" si="145">SUM(F177:J177)</f>
        <v>0</v>
      </c>
      <c r="F177" s="52"/>
      <c r="G177" s="52"/>
      <c r="H177" s="52"/>
      <c r="I177" s="52"/>
      <c r="J177" s="74"/>
    </row>
    <row r="178" spans="2:10" ht="19.5" thickBot="1">
      <c r="B178" s="166"/>
      <c r="C178" s="167"/>
      <c r="D178" s="75" t="s">
        <v>47</v>
      </c>
      <c r="E178" s="76">
        <f>SUM(E174:E177)</f>
        <v>3294.6</v>
      </c>
      <c r="F178" s="76">
        <f t="shared" ref="F178" si="146">SUM(F174:F177)</f>
        <v>0</v>
      </c>
      <c r="G178" s="76">
        <f t="shared" ref="G178" si="147">SUM(G174:G177)</f>
        <v>3064</v>
      </c>
      <c r="H178" s="76">
        <f t="shared" ref="H178" si="148">SUM(H174:H177)</f>
        <v>0</v>
      </c>
      <c r="I178" s="76">
        <f t="shared" ref="I178" si="149">SUM(I174:I177)</f>
        <v>230.6</v>
      </c>
      <c r="J178" s="77">
        <f>SUM(J174:J177)</f>
        <v>0</v>
      </c>
    </row>
  </sheetData>
  <mergeCells count="81">
    <mergeCell ref="I2:J2"/>
    <mergeCell ref="I1:J1"/>
    <mergeCell ref="B174:B178"/>
    <mergeCell ref="C174:C178"/>
    <mergeCell ref="B67:B71"/>
    <mergeCell ref="C67:C71"/>
    <mergeCell ref="B132:B136"/>
    <mergeCell ref="C132:C136"/>
    <mergeCell ref="B143:B147"/>
    <mergeCell ref="C143:C147"/>
    <mergeCell ref="B164:B168"/>
    <mergeCell ref="C164:C168"/>
    <mergeCell ref="B142:J142"/>
    <mergeCell ref="B169:B173"/>
    <mergeCell ref="C169:C173"/>
    <mergeCell ref="B148:B151"/>
    <mergeCell ref="C148:C151"/>
    <mergeCell ref="B120:J120"/>
    <mergeCell ref="B131:J131"/>
    <mergeCell ref="B152:B155"/>
    <mergeCell ref="C152:C155"/>
    <mergeCell ref="B126:B130"/>
    <mergeCell ref="C126:C130"/>
    <mergeCell ref="B137:B141"/>
    <mergeCell ref="C137:C141"/>
    <mergeCell ref="B121:B125"/>
    <mergeCell ref="C121:C125"/>
    <mergeCell ref="B105:B109"/>
    <mergeCell ref="C105:C109"/>
    <mergeCell ref="B110:B114"/>
    <mergeCell ref="C110:C114"/>
    <mergeCell ref="B115:B119"/>
    <mergeCell ref="C115:C119"/>
    <mergeCell ref="C86:C89"/>
    <mergeCell ref="B100:B104"/>
    <mergeCell ref="C100:C104"/>
    <mergeCell ref="B95:B99"/>
    <mergeCell ref="C95:C99"/>
    <mergeCell ref="B90:B94"/>
    <mergeCell ref="C90:C94"/>
    <mergeCell ref="C21:C25"/>
    <mergeCell ref="B27:B31"/>
    <mergeCell ref="C27:C31"/>
    <mergeCell ref="B3:J3"/>
    <mergeCell ref="B6:B7"/>
    <mergeCell ref="C6:C7"/>
    <mergeCell ref="D6:D7"/>
    <mergeCell ref="E6:J6"/>
    <mergeCell ref="B4:J4"/>
    <mergeCell ref="B56:B60"/>
    <mergeCell ref="C56:C60"/>
    <mergeCell ref="B156:B159"/>
    <mergeCell ref="C156:C159"/>
    <mergeCell ref="B9:B13"/>
    <mergeCell ref="C9:C13"/>
    <mergeCell ref="B26:J26"/>
    <mergeCell ref="B42:B46"/>
    <mergeCell ref="C42:C46"/>
    <mergeCell ref="B37:B41"/>
    <mergeCell ref="C37:C41"/>
    <mergeCell ref="B32:B36"/>
    <mergeCell ref="C32:C36"/>
    <mergeCell ref="B15:B19"/>
    <mergeCell ref="C15:C19"/>
    <mergeCell ref="B21:B25"/>
    <mergeCell ref="B160:B163"/>
    <mergeCell ref="C160:C163"/>
    <mergeCell ref="B47:B50"/>
    <mergeCell ref="C47:C50"/>
    <mergeCell ref="C61:C65"/>
    <mergeCell ref="B72:B76"/>
    <mergeCell ref="C72:C76"/>
    <mergeCell ref="B66:J66"/>
    <mergeCell ref="B77:B81"/>
    <mergeCell ref="C77:C81"/>
    <mergeCell ref="B61:B65"/>
    <mergeCell ref="B82:B85"/>
    <mergeCell ref="C82:C85"/>
    <mergeCell ref="B86:B89"/>
    <mergeCell ref="B51:B55"/>
    <mergeCell ref="C51:C55"/>
  </mergeCells>
  <printOptions horizontalCentered="1"/>
  <pageMargins left="0" right="0" top="0" bottom="0" header="0" footer="0"/>
  <pageSetup paperSize="9" scale="80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Паспорт МП культура МП город</vt:lpstr>
      <vt:lpstr>Приложение 1</vt:lpstr>
      <vt:lpstr>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FedorovaYN</cp:lastModifiedBy>
  <cp:lastPrinted>2023-03-31T09:42:56Z</cp:lastPrinted>
  <dcterms:created xsi:type="dcterms:W3CDTF">2021-11-01T10:33:17Z</dcterms:created>
  <dcterms:modified xsi:type="dcterms:W3CDTF">2023-03-31T09:43:53Z</dcterms:modified>
</cp:coreProperties>
</file>