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25" yWindow="330" windowWidth="23790" windowHeight="9795" tabRatio="793" firstSheet="1" activeTab="1"/>
  </bookViews>
  <sheets>
    <sheet name="Приложение 1" sheetId="5" state="hidden" r:id="rId1"/>
    <sheet name="Приложение 2" sheetId="6" r:id="rId2"/>
  </sheets>
  <definedNames>
    <definedName name="_xlnm.Print_Titles" localSheetId="1">'Приложение 2'!$11:$13</definedName>
    <definedName name="_xlnm.Print_Area" localSheetId="0">'Приложение 1'!$A$1:$F$343</definedName>
    <definedName name="_xlnm.Print_Area" localSheetId="1">'Приложение 2'!$A$1:$I$431</definedName>
  </definedNames>
  <calcPr calcId="125725"/>
</workbook>
</file>

<file path=xl/calcChain.xml><?xml version="1.0" encoding="utf-8"?>
<calcChain xmlns="http://schemas.openxmlformats.org/spreadsheetml/2006/main">
  <c r="G189" i="6"/>
  <c r="D189" s="1"/>
  <c r="G91"/>
  <c r="G94" s="1"/>
  <c r="D94" s="1"/>
  <c r="G138"/>
  <c r="G141" s="1"/>
  <c r="G133"/>
  <c r="D133" s="1"/>
  <c r="E38"/>
  <c r="D38" s="1"/>
  <c r="F38"/>
  <c r="G104"/>
  <c r="F104"/>
  <c r="E177"/>
  <c r="F158"/>
  <c r="E161"/>
  <c r="E160"/>
  <c r="E98" s="1"/>
  <c r="E159"/>
  <c r="F160"/>
  <c r="F161"/>
  <c r="G161"/>
  <c r="D161" s="1"/>
  <c r="G160"/>
  <c r="G158"/>
  <c r="D231"/>
  <c r="D230"/>
  <c r="F231"/>
  <c r="G231"/>
  <c r="H231"/>
  <c r="I231"/>
  <c r="E231"/>
  <c r="F227"/>
  <c r="D235"/>
  <c r="D232"/>
  <c r="F236"/>
  <c r="F355"/>
  <c r="D304"/>
  <c r="G212"/>
  <c r="G46"/>
  <c r="F35"/>
  <c r="F39" s="1"/>
  <c r="E35"/>
  <c r="D28"/>
  <c r="G47"/>
  <c r="G38"/>
  <c r="G37"/>
  <c r="G300"/>
  <c r="D300"/>
  <c r="I34"/>
  <c r="H34"/>
  <c r="G34"/>
  <c r="F34"/>
  <c r="E34"/>
  <c r="D33"/>
  <c r="D32"/>
  <c r="D31"/>
  <c r="D30"/>
  <c r="I27"/>
  <c r="H27"/>
  <c r="G27"/>
  <c r="F27"/>
  <c r="E27"/>
  <c r="D27" s="1"/>
  <c r="I26"/>
  <c r="H26"/>
  <c r="D26" s="1"/>
  <c r="G26"/>
  <c r="G21" s="1"/>
  <c r="F26"/>
  <c r="E26"/>
  <c r="E29" s="1"/>
  <c r="D29" s="1"/>
  <c r="I25"/>
  <c r="H25"/>
  <c r="G25"/>
  <c r="G48"/>
  <c r="G23" s="1"/>
  <c r="F46"/>
  <c r="F47"/>
  <c r="F48"/>
  <c r="E46"/>
  <c r="E47"/>
  <c r="E48"/>
  <c r="E49" s="1"/>
  <c r="G58"/>
  <c r="G56"/>
  <c r="G59" s="1"/>
  <c r="G57"/>
  <c r="F57"/>
  <c r="F56"/>
  <c r="D56" s="1"/>
  <c r="F58"/>
  <c r="E56"/>
  <c r="E55"/>
  <c r="E59" s="1"/>
  <c r="E57"/>
  <c r="E58"/>
  <c r="E23" s="1"/>
  <c r="G80"/>
  <c r="G330"/>
  <c r="G291"/>
  <c r="F291"/>
  <c r="F290"/>
  <c r="F289"/>
  <c r="F325"/>
  <c r="D325" s="1"/>
  <c r="G156"/>
  <c r="F156"/>
  <c r="G222"/>
  <c r="E241"/>
  <c r="E99" s="1"/>
  <c r="F241"/>
  <c r="E355"/>
  <c r="E397"/>
  <c r="D397" s="1"/>
  <c r="F397"/>
  <c r="E426"/>
  <c r="E431"/>
  <c r="D431" s="1"/>
  <c r="F426"/>
  <c r="F431"/>
  <c r="F37"/>
  <c r="E37"/>
  <c r="D37" s="1"/>
  <c r="D22" s="1"/>
  <c r="G36"/>
  <c r="F36"/>
  <c r="E36"/>
  <c r="I44"/>
  <c r="H44"/>
  <c r="G44"/>
  <c r="F44"/>
  <c r="E44"/>
  <c r="D43"/>
  <c r="D42"/>
  <c r="D41"/>
  <c r="D40"/>
  <c r="I37"/>
  <c r="H37"/>
  <c r="I36"/>
  <c r="I39"/>
  <c r="H36"/>
  <c r="I35"/>
  <c r="H35"/>
  <c r="G35"/>
  <c r="H23"/>
  <c r="I23"/>
  <c r="F54"/>
  <c r="H54"/>
  <c r="D54" s="1"/>
  <c r="I54"/>
  <c r="E54"/>
  <c r="D53"/>
  <c r="F64"/>
  <c r="G64"/>
  <c r="H64"/>
  <c r="I64"/>
  <c r="E64"/>
  <c r="D64" s="1"/>
  <c r="D63"/>
  <c r="D68"/>
  <c r="F74"/>
  <c r="D74" s="1"/>
  <c r="G74"/>
  <c r="H74"/>
  <c r="I74"/>
  <c r="E74"/>
  <c r="D73"/>
  <c r="E78"/>
  <c r="I78"/>
  <c r="H78"/>
  <c r="G78"/>
  <c r="F78"/>
  <c r="D83"/>
  <c r="D78" s="1"/>
  <c r="D85"/>
  <c r="D86"/>
  <c r="D87"/>
  <c r="D88"/>
  <c r="D90"/>
  <c r="D92"/>
  <c r="D93"/>
  <c r="I94"/>
  <c r="H94"/>
  <c r="F94"/>
  <c r="E94"/>
  <c r="E89"/>
  <c r="I89"/>
  <c r="H89"/>
  <c r="G89"/>
  <c r="F89"/>
  <c r="F111"/>
  <c r="E111"/>
  <c r="D111" s="1"/>
  <c r="G111"/>
  <c r="H111"/>
  <c r="I111"/>
  <c r="D110"/>
  <c r="F116"/>
  <c r="G116"/>
  <c r="H116"/>
  <c r="D116" s="1"/>
  <c r="I116"/>
  <c r="E116"/>
  <c r="D115"/>
  <c r="F121"/>
  <c r="G121"/>
  <c r="H121"/>
  <c r="I121"/>
  <c r="E121"/>
  <c r="D121" s="1"/>
  <c r="D120"/>
  <c r="F126"/>
  <c r="H126"/>
  <c r="I126"/>
  <c r="E126"/>
  <c r="D125"/>
  <c r="F131"/>
  <c r="H131"/>
  <c r="I131"/>
  <c r="E131"/>
  <c r="D130"/>
  <c r="H136"/>
  <c r="F136"/>
  <c r="E136"/>
  <c r="D136" s="1"/>
  <c r="I136"/>
  <c r="D135"/>
  <c r="D139"/>
  <c r="I140"/>
  <c r="I141"/>
  <c r="F146"/>
  <c r="G146"/>
  <c r="H146"/>
  <c r="I146"/>
  <c r="E146"/>
  <c r="D146" s="1"/>
  <c r="D145"/>
  <c r="I151"/>
  <c r="H151"/>
  <c r="G151"/>
  <c r="F151"/>
  <c r="E151"/>
  <c r="D150"/>
  <c r="I156"/>
  <c r="H156"/>
  <c r="E156"/>
  <c r="D152"/>
  <c r="D153"/>
  <c r="D154"/>
  <c r="D155"/>
  <c r="I167"/>
  <c r="H167"/>
  <c r="G167"/>
  <c r="F167"/>
  <c r="E167"/>
  <c r="D167" s="1"/>
  <c r="D166"/>
  <c r="I172"/>
  <c r="H172"/>
  <c r="G172"/>
  <c r="F172"/>
  <c r="E172"/>
  <c r="D172" s="1"/>
  <c r="D171"/>
  <c r="D176"/>
  <c r="I177"/>
  <c r="H177"/>
  <c r="G177"/>
  <c r="D177" s="1"/>
  <c r="F177"/>
  <c r="E182"/>
  <c r="D182" s="1"/>
  <c r="G182"/>
  <c r="I182"/>
  <c r="H182"/>
  <c r="F182"/>
  <c r="D181"/>
  <c r="I187"/>
  <c r="H187"/>
  <c r="G187"/>
  <c r="F187"/>
  <c r="E187"/>
  <c r="D187" s="1"/>
  <c r="D186"/>
  <c r="I192"/>
  <c r="H192"/>
  <c r="F192"/>
  <c r="E192"/>
  <c r="D192" s="1"/>
  <c r="D191"/>
  <c r="I197"/>
  <c r="H197"/>
  <c r="G197"/>
  <c r="F197"/>
  <c r="E197"/>
  <c r="D197" s="1"/>
  <c r="D193"/>
  <c r="D194"/>
  <c r="D195"/>
  <c r="D196"/>
  <c r="I202"/>
  <c r="H202"/>
  <c r="F202"/>
  <c r="E202"/>
  <c r="D201"/>
  <c r="D203"/>
  <c r="D204"/>
  <c r="D205"/>
  <c r="D206"/>
  <c r="I207"/>
  <c r="H207"/>
  <c r="G207"/>
  <c r="F207"/>
  <c r="F209"/>
  <c r="D209" s="1"/>
  <c r="E207"/>
  <c r="D207" s="1"/>
  <c r="I212"/>
  <c r="H212"/>
  <c r="E212"/>
  <c r="I217"/>
  <c r="F217"/>
  <c r="H217"/>
  <c r="G217"/>
  <c r="E217"/>
  <c r="D217" s="1"/>
  <c r="D213"/>
  <c r="D214"/>
  <c r="D215"/>
  <c r="D216"/>
  <c r="I222"/>
  <c r="H222"/>
  <c r="F222"/>
  <c r="E222"/>
  <c r="D222" s="1"/>
  <c r="D221"/>
  <c r="E227"/>
  <c r="D227" s="1"/>
  <c r="I227"/>
  <c r="H227"/>
  <c r="G227"/>
  <c r="D226"/>
  <c r="D234"/>
  <c r="I236"/>
  <c r="H236"/>
  <c r="G236"/>
  <c r="D236" s="1"/>
  <c r="E236"/>
  <c r="D233"/>
  <c r="I247"/>
  <c r="H247"/>
  <c r="G247"/>
  <c r="F247"/>
  <c r="D247" s="1"/>
  <c r="E247"/>
  <c r="D243"/>
  <c r="D244"/>
  <c r="D245"/>
  <c r="D246"/>
  <c r="D249"/>
  <c r="D250"/>
  <c r="D251"/>
  <c r="I252"/>
  <c r="H252"/>
  <c r="F252"/>
  <c r="E252"/>
  <c r="D253"/>
  <c r="D254"/>
  <c r="D255"/>
  <c r="D256"/>
  <c r="I257"/>
  <c r="H257"/>
  <c r="G257"/>
  <c r="F257"/>
  <c r="E257"/>
  <c r="I262"/>
  <c r="H262"/>
  <c r="G262"/>
  <c r="F262"/>
  <c r="E262"/>
  <c r="D262" s="1"/>
  <c r="D258"/>
  <c r="D259"/>
  <c r="D260"/>
  <c r="D261"/>
  <c r="I271"/>
  <c r="H271"/>
  <c r="F271"/>
  <c r="D271" s="1"/>
  <c r="E271"/>
  <c r="D268"/>
  <c r="D269"/>
  <c r="D270"/>
  <c r="I276"/>
  <c r="D276" s="1"/>
  <c r="H276"/>
  <c r="G276"/>
  <c r="F276"/>
  <c r="E276"/>
  <c r="D272"/>
  <c r="D273"/>
  <c r="D274"/>
  <c r="D275"/>
  <c r="I281"/>
  <c r="H281"/>
  <c r="G281"/>
  <c r="F281"/>
  <c r="E281"/>
  <c r="D280"/>
  <c r="D279"/>
  <c r="D282"/>
  <c r="D283"/>
  <c r="D284"/>
  <c r="D285"/>
  <c r="I286"/>
  <c r="H286"/>
  <c r="G286"/>
  <c r="F286"/>
  <c r="E286"/>
  <c r="D286" s="1"/>
  <c r="E297"/>
  <c r="D297" s="1"/>
  <c r="I297"/>
  <c r="H297"/>
  <c r="G297"/>
  <c r="F297"/>
  <c r="D293"/>
  <c r="D288" s="1"/>
  <c r="D294"/>
  <c r="D295"/>
  <c r="D290" s="1"/>
  <c r="D296"/>
  <c r="D291" s="1"/>
  <c r="D298"/>
  <c r="D299"/>
  <c r="D301"/>
  <c r="D321"/>
  <c r="D322"/>
  <c r="D323"/>
  <c r="D324"/>
  <c r="G302"/>
  <c r="E302"/>
  <c r="F302"/>
  <c r="D302" s="1"/>
  <c r="I302"/>
  <c r="H302"/>
  <c r="D303"/>
  <c r="D305"/>
  <c r="D306"/>
  <c r="E307"/>
  <c r="D307" s="1"/>
  <c r="F307"/>
  <c r="I307"/>
  <c r="H307"/>
  <c r="G307"/>
  <c r="G320"/>
  <c r="F320"/>
  <c r="E320"/>
  <c r="D317"/>
  <c r="D318"/>
  <c r="D319"/>
  <c r="I325"/>
  <c r="H325"/>
  <c r="G325"/>
  <c r="E325"/>
  <c r="I431"/>
  <c r="H431"/>
  <c r="G431"/>
  <c r="H426"/>
  <c r="G426"/>
  <c r="I421"/>
  <c r="H421"/>
  <c r="G420"/>
  <c r="D420"/>
  <c r="I412"/>
  <c r="H412"/>
  <c r="I407"/>
  <c r="H407"/>
  <c r="G402"/>
  <c r="G405"/>
  <c r="I402"/>
  <c r="H402"/>
  <c r="I397"/>
  <c r="H397"/>
  <c r="G397"/>
  <c r="I392"/>
  <c r="H392"/>
  <c r="G392"/>
  <c r="I383"/>
  <c r="H383"/>
  <c r="D383" s="1"/>
  <c r="G383"/>
  <c r="D374"/>
  <c r="D375"/>
  <c r="D376"/>
  <c r="D377"/>
  <c r="E378"/>
  <c r="F378"/>
  <c r="G378"/>
  <c r="D378" s="1"/>
  <c r="H378"/>
  <c r="I378"/>
  <c r="I369"/>
  <c r="H369"/>
  <c r="I349"/>
  <c r="H349"/>
  <c r="I344"/>
  <c r="H344"/>
  <c r="D341"/>
  <c r="D342"/>
  <c r="D343"/>
  <c r="F344"/>
  <c r="F347" s="1"/>
  <c r="E344"/>
  <c r="G349"/>
  <c r="E349"/>
  <c r="I355"/>
  <c r="D430"/>
  <c r="D365"/>
  <c r="D366"/>
  <c r="D367"/>
  <c r="D368"/>
  <c r="F369"/>
  <c r="E369"/>
  <c r="D369" s="1"/>
  <c r="D382"/>
  <c r="E383"/>
  <c r="F383"/>
  <c r="F392"/>
  <c r="E392"/>
  <c r="D391"/>
  <c r="D395"/>
  <c r="D396"/>
  <c r="D425"/>
  <c r="D409"/>
  <c r="D404"/>
  <c r="D403"/>
  <c r="D401"/>
  <c r="D393"/>
  <c r="D394"/>
  <c r="F402"/>
  <c r="E402"/>
  <c r="D402" s="1"/>
  <c r="F407"/>
  <c r="E407"/>
  <c r="E412"/>
  <c r="F412"/>
  <c r="E421"/>
  <c r="D421" s="1"/>
  <c r="F421"/>
  <c r="D427"/>
  <c r="D428"/>
  <c r="D429"/>
  <c r="G271"/>
  <c r="G198"/>
  <c r="G202" s="1"/>
  <c r="D202" s="1"/>
  <c r="G122"/>
  <c r="D122" s="1"/>
  <c r="G127"/>
  <c r="D127" s="1"/>
  <c r="G252"/>
  <c r="G238"/>
  <c r="D134"/>
  <c r="D132"/>
  <c r="G421"/>
  <c r="G369"/>
  <c r="D263"/>
  <c r="D264"/>
  <c r="D265"/>
  <c r="E266"/>
  <c r="F266"/>
  <c r="D266" s="1"/>
  <c r="G266"/>
  <c r="G241" s="1"/>
  <c r="D241" s="1"/>
  <c r="D170"/>
  <c r="D169"/>
  <c r="D168"/>
  <c r="G240"/>
  <c r="G239"/>
  <c r="G289"/>
  <c r="F288"/>
  <c r="F353"/>
  <c r="D353" s="1"/>
  <c r="F354"/>
  <c r="F352"/>
  <c r="F356" s="1"/>
  <c r="D390"/>
  <c r="D389"/>
  <c r="D388"/>
  <c r="D419"/>
  <c r="D418"/>
  <c r="D417"/>
  <c r="E158"/>
  <c r="D185"/>
  <c r="D184"/>
  <c r="D183"/>
  <c r="E354"/>
  <c r="E353"/>
  <c r="E352"/>
  <c r="D424"/>
  <c r="D423"/>
  <c r="G75"/>
  <c r="E67"/>
  <c r="D67" s="1"/>
  <c r="F67"/>
  <c r="G67"/>
  <c r="H47"/>
  <c r="I47"/>
  <c r="H46"/>
  <c r="H49" s="1"/>
  <c r="H24" s="1"/>
  <c r="I46"/>
  <c r="F45"/>
  <c r="F20" s="1"/>
  <c r="G45"/>
  <c r="G49" s="1"/>
  <c r="G24" s="1"/>
  <c r="H45"/>
  <c r="I45"/>
  <c r="I49" s="1"/>
  <c r="E45"/>
  <c r="H57"/>
  <c r="I57"/>
  <c r="H56"/>
  <c r="I56"/>
  <c r="I59" s="1"/>
  <c r="F55"/>
  <c r="G55"/>
  <c r="H55"/>
  <c r="H59" s="1"/>
  <c r="I55"/>
  <c r="D52"/>
  <c r="D50"/>
  <c r="H67"/>
  <c r="I67"/>
  <c r="I22" s="1"/>
  <c r="F66"/>
  <c r="D66" s="1"/>
  <c r="G66"/>
  <c r="H66"/>
  <c r="I66"/>
  <c r="F65"/>
  <c r="G65"/>
  <c r="H65"/>
  <c r="H69"/>
  <c r="I65"/>
  <c r="E66"/>
  <c r="E65"/>
  <c r="D65" s="1"/>
  <c r="D62"/>
  <c r="D61"/>
  <c r="D60"/>
  <c r="D72"/>
  <c r="D71"/>
  <c r="D70"/>
  <c r="F82"/>
  <c r="G82"/>
  <c r="G77" s="1"/>
  <c r="H82"/>
  <c r="H77"/>
  <c r="I82"/>
  <c r="I77"/>
  <c r="F81"/>
  <c r="F76" s="1"/>
  <c r="H81"/>
  <c r="H76" s="1"/>
  <c r="I81"/>
  <c r="E81"/>
  <c r="E76" s="1"/>
  <c r="E82"/>
  <c r="E77" s="1"/>
  <c r="F80"/>
  <c r="H80"/>
  <c r="H75" s="1"/>
  <c r="H79" s="1"/>
  <c r="H84"/>
  <c r="I80"/>
  <c r="I84" s="1"/>
  <c r="E80"/>
  <c r="E75" s="1"/>
  <c r="F102"/>
  <c r="D137"/>
  <c r="H290"/>
  <c r="H292" s="1"/>
  <c r="I290"/>
  <c r="H289"/>
  <c r="I289"/>
  <c r="H288"/>
  <c r="I288"/>
  <c r="I292" s="1"/>
  <c r="I158"/>
  <c r="H104"/>
  <c r="I104"/>
  <c r="F103"/>
  <c r="H103"/>
  <c r="I103"/>
  <c r="E103"/>
  <c r="E104"/>
  <c r="H102"/>
  <c r="H106" s="1"/>
  <c r="I102"/>
  <c r="I106"/>
  <c r="E102"/>
  <c r="D114"/>
  <c r="D113"/>
  <c r="D112"/>
  <c r="D129"/>
  <c r="D128"/>
  <c r="D124"/>
  <c r="D123"/>
  <c r="D119"/>
  <c r="D118"/>
  <c r="D117"/>
  <c r="D109"/>
  <c r="D108"/>
  <c r="D107"/>
  <c r="D190"/>
  <c r="D188"/>
  <c r="D180"/>
  <c r="D179"/>
  <c r="D178"/>
  <c r="D175"/>
  <c r="D174"/>
  <c r="D173"/>
  <c r="D165"/>
  <c r="D164"/>
  <c r="D163"/>
  <c r="D210"/>
  <c r="D208"/>
  <c r="D200"/>
  <c r="D199"/>
  <c r="F240"/>
  <c r="D240" s="1"/>
  <c r="H240"/>
  <c r="I240"/>
  <c r="F239"/>
  <c r="H239"/>
  <c r="I239"/>
  <c r="F238"/>
  <c r="F242" s="1"/>
  <c r="H238"/>
  <c r="I238"/>
  <c r="I242" s="1"/>
  <c r="E240"/>
  <c r="E239"/>
  <c r="E238"/>
  <c r="E242" s="1"/>
  <c r="D149"/>
  <c r="D148"/>
  <c r="D147"/>
  <c r="D144"/>
  <c r="D143"/>
  <c r="D142"/>
  <c r="D225"/>
  <c r="D224"/>
  <c r="D223"/>
  <c r="D220"/>
  <c r="D219"/>
  <c r="D218"/>
  <c r="I160"/>
  <c r="H160"/>
  <c r="I159"/>
  <c r="H159"/>
  <c r="H97" s="1"/>
  <c r="D278"/>
  <c r="D277"/>
  <c r="D316"/>
  <c r="I315"/>
  <c r="D315" s="1"/>
  <c r="H315"/>
  <c r="E315"/>
  <c r="D314"/>
  <c r="D313"/>
  <c r="D312"/>
  <c r="I311"/>
  <c r="I320" s="1"/>
  <c r="H311"/>
  <c r="H320" s="1"/>
  <c r="E311"/>
  <c r="D310"/>
  <c r="D309"/>
  <c r="D308"/>
  <c r="E290"/>
  <c r="E289"/>
  <c r="D345"/>
  <c r="D327" s="1"/>
  <c r="D362"/>
  <c r="D361"/>
  <c r="I364"/>
  <c r="H364"/>
  <c r="G364"/>
  <c r="F364"/>
  <c r="D364" s="1"/>
  <c r="E364"/>
  <c r="D363"/>
  <c r="D381"/>
  <c r="D380"/>
  <c r="D379"/>
  <c r="I387"/>
  <c r="H387"/>
  <c r="D387" s="1"/>
  <c r="G387"/>
  <c r="F387"/>
  <c r="E387"/>
  <c r="D386"/>
  <c r="D385"/>
  <c r="D384"/>
  <c r="D400"/>
  <c r="D399"/>
  <c r="D398"/>
  <c r="D408"/>
  <c r="I360"/>
  <c r="H360"/>
  <c r="G360"/>
  <c r="F360"/>
  <c r="D360" s="1"/>
  <c r="E360"/>
  <c r="D359"/>
  <c r="D358"/>
  <c r="D357"/>
  <c r="I416"/>
  <c r="I352" s="1"/>
  <c r="I356" s="1"/>
  <c r="H416"/>
  <c r="H355" s="1"/>
  <c r="G416"/>
  <c r="G355" s="1"/>
  <c r="F416"/>
  <c r="E416"/>
  <c r="D416" s="1"/>
  <c r="D415"/>
  <c r="D414"/>
  <c r="D413"/>
  <c r="I354"/>
  <c r="H354"/>
  <c r="G354"/>
  <c r="I353"/>
  <c r="I97" s="1"/>
  <c r="H353"/>
  <c r="G353"/>
  <c r="H352"/>
  <c r="H356" s="1"/>
  <c r="G352"/>
  <c r="D346"/>
  <c r="I329"/>
  <c r="I98" s="1"/>
  <c r="H329"/>
  <c r="G329"/>
  <c r="G98" s="1"/>
  <c r="E329"/>
  <c r="I328"/>
  <c r="H328"/>
  <c r="G328"/>
  <c r="F328"/>
  <c r="E328"/>
  <c r="E97" s="1"/>
  <c r="I327"/>
  <c r="H327"/>
  <c r="H331" s="1"/>
  <c r="F327"/>
  <c r="E327"/>
  <c r="E331" s="1"/>
  <c r="G288"/>
  <c r="D267"/>
  <c r="D248"/>
  <c r="I69"/>
  <c r="F75"/>
  <c r="D340"/>
  <c r="G344"/>
  <c r="D344" s="1"/>
  <c r="G327"/>
  <c r="G331" s="1"/>
  <c r="G290"/>
  <c r="F29"/>
  <c r="I162"/>
  <c r="D44"/>
  <c r="E21"/>
  <c r="G39"/>
  <c r="D198"/>
  <c r="D156"/>
  <c r="D151"/>
  <c r="D34"/>
  <c r="D252"/>
  <c r="D211"/>
  <c r="D46"/>
  <c r="D21" s="1"/>
  <c r="H39"/>
  <c r="D36"/>
  <c r="G356"/>
  <c r="D311"/>
  <c r="H29"/>
  <c r="D328"/>
  <c r="H242"/>
  <c r="I20"/>
  <c r="D289"/>
  <c r="D281"/>
  <c r="D89"/>
  <c r="D57"/>
  <c r="F22"/>
  <c r="G406"/>
  <c r="D406" s="1"/>
  <c r="D405"/>
  <c r="G69"/>
  <c r="G29"/>
  <c r="G22"/>
  <c r="G16" s="1"/>
  <c r="G126"/>
  <c r="D126" s="1"/>
  <c r="D51"/>
  <c r="E162"/>
  <c r="D392"/>
  <c r="G54"/>
  <c r="F21"/>
  <c r="E20"/>
  <c r="D25"/>
  <c r="H140"/>
  <c r="H141" s="1"/>
  <c r="H158" s="1"/>
  <c r="H162" s="1"/>
  <c r="G140"/>
  <c r="I21"/>
  <c r="I15" s="1"/>
  <c r="E356"/>
  <c r="D257"/>
  <c r="F23"/>
  <c r="I29"/>
  <c r="D82"/>
  <c r="D77" s="1"/>
  <c r="D47"/>
  <c r="F69"/>
  <c r="G105"/>
  <c r="G99" s="1"/>
  <c r="D238"/>
  <c r="H20"/>
  <c r="I75"/>
  <c r="I79" s="1"/>
  <c r="F77"/>
  <c r="F59"/>
  <c r="H22"/>
  <c r="G292"/>
  <c r="D239"/>
  <c r="F292"/>
  <c r="D354"/>
  <c r="F140"/>
  <c r="E140" s="1"/>
  <c r="F141"/>
  <c r="G192"/>
  <c r="G159"/>
  <c r="G162" s="1"/>
  <c r="G103"/>
  <c r="G97" s="1"/>
  <c r="G136"/>
  <c r="I100" l="1"/>
  <c r="D242"/>
  <c r="D320"/>
  <c r="E141"/>
  <c r="D141" s="1"/>
  <c r="D140"/>
  <c r="F329"/>
  <c r="F331" s="1"/>
  <c r="F349"/>
  <c r="D349" s="1"/>
  <c r="F348"/>
  <c r="D348" s="1"/>
  <c r="D330" s="1"/>
  <c r="D331" s="1"/>
  <c r="D347"/>
  <c r="D329" s="1"/>
  <c r="E24"/>
  <c r="D158"/>
  <c r="I16"/>
  <c r="E79"/>
  <c r="D59"/>
  <c r="F79"/>
  <c r="D355"/>
  <c r="H100"/>
  <c r="I96"/>
  <c r="I14" s="1"/>
  <c r="F14"/>
  <c r="E15"/>
  <c r="I24"/>
  <c r="G242"/>
  <c r="D292"/>
  <c r="E17"/>
  <c r="G17"/>
  <c r="H98"/>
  <c r="H16" s="1"/>
  <c r="G407"/>
  <c r="G410" s="1"/>
  <c r="F49"/>
  <c r="F24" s="1"/>
  <c r="G131"/>
  <c r="D131" s="1"/>
  <c r="D80"/>
  <c r="D75" s="1"/>
  <c r="G81"/>
  <c r="G20"/>
  <c r="F84"/>
  <c r="D352"/>
  <c r="E69"/>
  <c r="D69" s="1"/>
  <c r="G102"/>
  <c r="I331"/>
  <c r="I422"/>
  <c r="F159"/>
  <c r="D159" s="1"/>
  <c r="D91"/>
  <c r="F105"/>
  <c r="F106" s="1"/>
  <c r="D48"/>
  <c r="D23" s="1"/>
  <c r="F96"/>
  <c r="E84"/>
  <c r="D55"/>
  <c r="E288"/>
  <c r="D103"/>
  <c r="E39"/>
  <c r="D39" s="1"/>
  <c r="D45"/>
  <c r="D104"/>
  <c r="D138"/>
  <c r="H21"/>
  <c r="H15" s="1"/>
  <c r="D35"/>
  <c r="D20" s="1"/>
  <c r="D160"/>
  <c r="H96"/>
  <c r="H14" s="1"/>
  <c r="H18" s="1"/>
  <c r="D58"/>
  <c r="F212"/>
  <c r="D212" s="1"/>
  <c r="E22"/>
  <c r="E16" s="1"/>
  <c r="D106" l="1"/>
  <c r="F100"/>
  <c r="I426"/>
  <c r="D426" s="1"/>
  <c r="D422"/>
  <c r="G84"/>
  <c r="G76"/>
  <c r="E96"/>
  <c r="E292"/>
  <c r="E100" s="1"/>
  <c r="G14"/>
  <c r="F98"/>
  <c r="F97"/>
  <c r="D356"/>
  <c r="G106"/>
  <c r="G100" s="1"/>
  <c r="G96"/>
  <c r="D102"/>
  <c r="F162"/>
  <c r="D162" s="1"/>
  <c r="D407"/>
  <c r="D105"/>
  <c r="F99"/>
  <c r="D410"/>
  <c r="G411"/>
  <c r="D411" s="1"/>
  <c r="D84"/>
  <c r="D79" s="1"/>
  <c r="I18"/>
  <c r="D81"/>
  <c r="D76" s="1"/>
  <c r="D49"/>
  <c r="D24" s="1"/>
  <c r="F16" l="1"/>
  <c r="D16" s="1"/>
  <c r="D98"/>
  <c r="F15"/>
  <c r="D97"/>
  <c r="G18"/>
  <c r="F17"/>
  <c r="D17" s="1"/>
  <c r="D99"/>
  <c r="G15"/>
  <c r="G79"/>
  <c r="D96"/>
  <c r="E14"/>
  <c r="G412"/>
  <c r="D412" s="1"/>
  <c r="D100"/>
  <c r="E18" l="1"/>
  <c r="D14"/>
  <c r="D18" s="1"/>
  <c r="F18"/>
  <c r="D15"/>
  <c r="D228"/>
  <c r="D229"/>
</calcChain>
</file>

<file path=xl/sharedStrings.xml><?xml version="1.0" encoding="utf-8"?>
<sst xmlns="http://schemas.openxmlformats.org/spreadsheetml/2006/main" count="716" uniqueCount="227">
  <si>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</si>
  <si>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</si>
  <si>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</si>
  <si>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</si>
  <si>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</si>
  <si>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</si>
  <si>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</si>
  <si>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</si>
  <si>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</si>
  <si>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</si>
  <si>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</si>
  <si>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</si>
  <si>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 xml:space="preserve">Год реализации </t>
  </si>
  <si>
    <t>Планируемое значение показателя</t>
  </si>
  <si>
    <t>Базовое значение показателя (показатель 2021 года)</t>
  </si>
  <si>
    <t>Наименование муниципальной программы/структурного элемента/направления расходования средств</t>
  </si>
  <si>
    <t>Иные источники</t>
  </si>
  <si>
    <t xml:space="preserve"> </t>
  </si>
  <si>
    <t>Ответственный исполнитель, участник, соисполнитель</t>
  </si>
  <si>
    <t>Целевые показатели  муниципальной программы</t>
  </si>
  <si>
    <t>План реализации муниципальной программы</t>
  </si>
  <si>
    <t>%</t>
  </si>
  <si>
    <t>единиц</t>
  </si>
  <si>
    <t>человек</t>
  </si>
  <si>
    <t>мер.</t>
  </si>
  <si>
    <t xml:space="preserve"> проект</t>
  </si>
  <si>
    <t>штук</t>
  </si>
  <si>
    <t>Федеральный проект "Современная школа"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</si>
  <si>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</si>
  <si>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Федеральный проект "Успех каждого ребенка"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</si>
  <si>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</si>
  <si>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Федеральный проект "Цифровая образовательная среда"</t>
  </si>
  <si>
    <t>Обеспечение образовательных организаций материально-технической базой для внедрения цифровой образовательной среды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</si>
  <si>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</si>
  <si>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Осуществление отдельных государственных полномочий Ленинградской области по организации и осуществлению деятельности по постинтернатному сопровождению</t>
  </si>
  <si>
    <t>Осуществление переданного государственного полномочия Ленинградской области по обеспечению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</si>
  <si>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>Осуществление переданного государственного полномочия Ленинградской области по назначению и выплате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</si>
  <si>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Осуществление переданного государственного полномочия Ленинградской области по обеспечению текущего ремонта жилых помещений, признанных нуждающимися в проведении текущего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найма, право пользования которыми сохранялось до достижения ими совершеннолетия, при заселении в них указанных лиц</t>
  </si>
  <si>
    <t>Осуществление переданного государственного полномочия Ленинградской области по подготовке граждан, желающих принять на воспитание в свою семью ребенка, оставшегося без попечения родителей</t>
  </si>
  <si>
    <t>Осуществление переданного государственного полномочия Ленинградской области по организации выплаты вознаграждения, причитающегося приемным родителям</t>
  </si>
  <si>
    <t>Выплата единовременного пособия при всех формах устройства детей, лишенных родительского попечения, в семью</t>
  </si>
  <si>
    <t>Мероприятия по организационно-методической и иной поддержке образовательных учреждений МО "Кингисеппский муниципальный район"</t>
  </si>
  <si>
    <t>Обеспечение деятельности (услуги, работы) муниципальных учреждений</t>
  </si>
  <si>
    <t>Организация отдыха детей, находящихся в трудной жизненной ситуации, в каникулярное время</t>
  </si>
  <si>
    <t>Организация отдыха детей в каникулярное время</t>
  </si>
  <si>
    <t>Обеспечение содержания стационарного учреждения отдыха и оздоровления детей</t>
  </si>
  <si>
    <t>Организация отдыха и оздоровления детей</t>
  </si>
  <si>
    <t>Мероприятия и проекты</t>
  </si>
  <si>
    <t>Поддержка развития общественной инфраструктуры муниципального значения</t>
  </si>
  <si>
    <t>Исполнение предписаний органов, осуществляющих государственный контроль (надзор)</t>
  </si>
  <si>
    <t>Обеспечение выплат стимулирующего характера работникам учреждений дополнительного образования Кингисеппского района в соответствии с Указом Президента Российской Федерации</t>
  </si>
  <si>
    <t>Прочие мероприятия в области образования</t>
  </si>
  <si>
    <t>Проектирование, строительство, капитальный ремонт, ремонт объектов образования</t>
  </si>
  <si>
    <t>Обеспечение функционирования модели персонифицированного финансирования дополнительного образования детей</t>
  </si>
  <si>
    <t>Организация бесплатной перевозки обучающихся в муниципальных образовательных организациях, реализующих основные общеобразовательные программы, между поселениями, входящими в состав разных муниципальных районов, между поселением и городским округом</t>
  </si>
  <si>
    <t>Организация электронного и дистанционного обучения детей-инвалидов</t>
  </si>
  <si>
    <t>Развитие кадрового потенциала системы дошкольного, общего и дополнительного образования</t>
  </si>
  <si>
    <t>Мероприятия по организации подвоза учащихся</t>
  </si>
  <si>
    <t>Поддержка частных школ в целях реализации программ начального общего, основного общего, среднего общего образования</t>
  </si>
  <si>
    <t>Укрепление материально-технической базы образовательных учреждений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</si>
  <si>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</si>
  <si>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</si>
  <si>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Осуществление присмотра и ухода за детьми в дошкольных образовательных учреждениях</t>
  </si>
  <si>
    <t>Компенсация выпадающих доходов (родительской платы) муниципальным бюджетным дошкольным образовательным учреждениям за осуществление присмотра и ухода за детьми льготной категории граждан в соответствии с Федеральным законом от 29.12.2012 года №273-ФЗ «Об образовании в Российской Федерации»</t>
  </si>
  <si>
    <t>Осуществление переданного государственного полномочия Ленинградской области по выплате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</si>
  <si>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Осуществление переданного государственного полномочия Ленинградской области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</si>
  <si>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>ИТОГО:</t>
  </si>
  <si>
    <t>Проектирование, строительство и реконструкция объектов муниципальной собственности</t>
  </si>
  <si>
    <t>Мероприятия, направленные на достижение цели федерального проекта "Современная школа"</t>
  </si>
  <si>
    <t>Мероприятия, направленные на достижение целей проектов</t>
  </si>
  <si>
    <t>Федеральные проекты, входящие в состав национальных проектов</t>
  </si>
  <si>
    <r>
      <rPr>
        <u/>
        <sz val="14"/>
        <rFont val="Times New Roman"/>
        <family val="1"/>
        <charset val="204"/>
      </rPr>
      <t>Задача 1.</t>
    </r>
    <r>
      <rPr>
        <sz val="14"/>
        <rFont val="Times New Roman"/>
        <family val="1"/>
        <charset val="204"/>
      </rPr>
      <t xml:space="preserve"> Создание условий для освоения детьми дошкольного возраста основной общеобразовательной программы дошкольного образования  </t>
    </r>
  </si>
  <si>
    <r>
      <t xml:space="preserve">Задача 2. </t>
    </r>
    <r>
      <rPr>
        <sz val="14"/>
        <rFont val="Times New Roman"/>
        <family val="1"/>
        <charset val="204"/>
      </rPr>
      <t>Создание условий по организации ухода и присмотра  за детьми дошкольнго возраста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</si>
  <si>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Снижение уровня заболеваемости детей                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</si>
  <si>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Повышение уровня посещаемости детей                                                                           </t>
    </r>
  </si>
  <si>
    <r>
      <t xml:space="preserve">Задача 3. </t>
    </r>
    <r>
      <rPr>
        <sz val="14"/>
        <rFont val="Times New Roman"/>
        <family val="1"/>
        <charset val="204"/>
      </rPr>
      <t xml:space="preserve"> Создание условий в инфраструктуре образования, отвечающих современным требованиям и нормам  для реализации образовательной программы дошкольного образования</t>
    </r>
  </si>
  <si>
    <r>
      <rPr>
        <u/>
        <sz val="14"/>
        <rFont val="Times New Roman"/>
        <family val="1"/>
        <charset val="204"/>
      </rPr>
      <t xml:space="preserve">Показатель 1 </t>
    </r>
    <r>
      <rPr>
        <sz val="14"/>
        <rFont val="Times New Roman"/>
        <family val="1"/>
        <charset val="204"/>
      </rPr>
      <t xml:space="preserve"> Доля дошкольных образовательных учреждений, отвечающих современным требованиям и нормам СанПиН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</si>
  <si>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Задача 4.</t>
    </r>
    <r>
      <rPr>
        <sz val="14"/>
        <rFont val="Times New Roman"/>
        <family val="1"/>
        <charset val="204"/>
      </rPr>
      <t xml:space="preserve"> Создание дополнительных мест в  муниципальных  обраовательных организациях</t>
    </r>
  </si>
  <si>
    <r>
      <rPr>
        <u/>
        <sz val="14"/>
        <rFont val="Times New Roman"/>
        <family val="1"/>
        <charset val="204"/>
      </rPr>
      <t xml:space="preserve">Показатель 1. </t>
    </r>
    <r>
      <rPr>
        <sz val="14"/>
        <rFont val="Times New Roman"/>
        <family val="1"/>
        <charset val="204"/>
      </rPr>
      <t xml:space="preserve">Обеспеченность детского населения местами в образовательных организациях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</si>
  <si>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  Удовлетворенность качеством услуг                                                      </t>
    </r>
  </si>
  <si>
    <r>
      <t>Показатель 2</t>
    </r>
    <r>
      <rPr>
        <sz val="14"/>
        <rFont val="Times New Roman"/>
        <family val="1"/>
        <charset val="204"/>
      </rPr>
      <t xml:space="preserve">  Качество знаний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</si>
  <si>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  Количество учреждений, реализующих федеральный государственный образовательный стандарт НОО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</si>
  <si>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4</t>
    </r>
    <r>
      <rPr>
        <sz val="14"/>
        <rFont val="Times New Roman"/>
        <family val="1"/>
        <charset val="204"/>
      </rPr>
      <t xml:space="preserve">   Доля учащихся, реализующих федеральный государственный образовательный стандарт НОО                                                                                                  </t>
    </r>
  </si>
  <si>
    <r>
      <t>Показатель 5</t>
    </r>
    <r>
      <rPr>
        <sz val="14"/>
        <rFont val="Times New Roman"/>
        <family val="1"/>
        <charset val="204"/>
      </rPr>
      <t xml:space="preserve"> Количество учреждений, реализующих федеральный государственный образовательный стандарт ООО</t>
    </r>
  </si>
  <si>
    <r>
      <t>Показатель 6</t>
    </r>
    <r>
      <rPr>
        <sz val="14"/>
        <rFont val="Times New Roman"/>
        <family val="1"/>
        <charset val="204"/>
      </rPr>
      <t xml:space="preserve"> Доля учащихся, реализующих федеральный государственный образовательный стандарт ООО</t>
    </r>
  </si>
  <si>
    <r>
      <rPr>
        <u/>
        <sz val="14"/>
        <rFont val="Times New Roman"/>
        <family val="1"/>
        <charset val="204"/>
      </rPr>
      <t xml:space="preserve">Показатель 7 </t>
    </r>
    <r>
      <rPr>
        <sz val="14"/>
        <rFont val="Times New Roman"/>
        <family val="1"/>
        <charset val="204"/>
      </rPr>
      <t xml:space="preserve"> Количество учреждений, реализующих федеральный государственный стандарт СОО            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</si>
  <si>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8 </t>
    </r>
    <r>
      <rPr>
        <sz val="14"/>
        <rFont val="Times New Roman"/>
        <family val="1"/>
        <charset val="204"/>
      </rPr>
      <t xml:space="preserve"> Доля учащихся, реализующих федеральный государтсвенный стандарт СОО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</si>
  <si>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9</t>
    </r>
    <r>
      <rPr>
        <sz val="14"/>
        <rFont val="Times New Roman"/>
        <family val="1"/>
        <charset val="204"/>
      </rPr>
      <t xml:space="preserve">  Количество учреждений,  реализующих программы профильного обучения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</si>
  <si>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10</t>
    </r>
    <r>
      <rPr>
        <sz val="14"/>
        <rFont val="Times New Roman"/>
        <family val="1"/>
        <charset val="204"/>
      </rPr>
      <t xml:space="preserve">  Доля обучающихся 10-11 классов, реализующих программы профильного обучения                                                        </t>
    </r>
  </si>
  <si>
    <r>
      <rPr>
        <u/>
        <sz val="14"/>
        <rFont val="Times New Roman"/>
        <family val="1"/>
        <charset val="204"/>
      </rPr>
      <t>Показатель 11</t>
    </r>
    <r>
      <rPr>
        <sz val="14"/>
        <rFont val="Times New Roman"/>
        <family val="1"/>
        <charset val="204"/>
      </rPr>
      <t xml:space="preserve">   Доля сдавших ЕГЭ по русскому языку и математике, от числа выпускников, участвовавших в ЕГЭ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</si>
  <si>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12</t>
    </r>
    <r>
      <rPr>
        <sz val="14"/>
        <rFont val="Times New Roman"/>
        <family val="1"/>
        <charset val="204"/>
      </rPr>
      <t xml:space="preserve">  Доля выпускников, прошедших государственную (итоговую) аттестацию и получивших аттестат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</si>
  <si>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13</t>
    </r>
    <r>
      <rPr>
        <sz val="14"/>
        <rFont val="Times New Roman"/>
        <family val="1"/>
        <charset val="204"/>
      </rPr>
      <t xml:space="preserve">  Доля детей с ограниченными возможностями здоровья и детей-инвалидов школьного возраста, которым созданы условия для получения качественного общего образования                                                         </t>
    </r>
  </si>
  <si>
    <r>
      <rPr>
        <u/>
        <sz val="14"/>
        <rFont val="Times New Roman"/>
        <family val="1"/>
        <charset val="204"/>
      </rPr>
      <t>Показатель 15</t>
    </r>
    <r>
      <rPr>
        <sz val="14"/>
        <rFont val="Times New Roman"/>
        <family val="1"/>
        <charset val="204"/>
      </rPr>
      <t xml:space="preserve">  Количество учащихся с ОВЗ, которым организованы рабочие места на дому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</si>
  <si>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3 </t>
    </r>
    <r>
      <rPr>
        <sz val="14"/>
        <rFont val="Times New Roman"/>
        <family val="1"/>
        <charset val="204"/>
      </rPr>
      <t xml:space="preserve">Количество учащихся, получивших премию главы администрации 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</si>
  <si>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4 </t>
    </r>
    <r>
      <rPr>
        <sz val="14"/>
        <rFont val="Times New Roman"/>
        <family val="1"/>
        <charset val="204"/>
      </rPr>
      <t xml:space="preserve">  Доля обучающихся, принявших участие во всероссийской олимпиаде школьников                                                      </t>
    </r>
  </si>
  <si>
    <r>
      <rPr>
        <u/>
        <sz val="14"/>
        <rFont val="Times New Roman"/>
        <family val="1"/>
        <charset val="204"/>
      </rPr>
      <t>Показатель 5</t>
    </r>
    <r>
      <rPr>
        <sz val="14"/>
        <rFont val="Times New Roman"/>
        <family val="1"/>
        <charset val="204"/>
      </rPr>
      <t xml:space="preserve">  Доля обучающихся, принявших участие в региональной олимпиаде школьников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</si>
  <si>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6 </t>
    </r>
    <r>
      <rPr>
        <sz val="14"/>
        <rFont val="Times New Roman"/>
        <family val="1"/>
        <charset val="204"/>
      </rPr>
      <t xml:space="preserve"> Количество обучающихся , принявших участие в смотрах и конкурсах, направленных на творческое развитие обучающихся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</si>
  <si>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7</t>
    </r>
    <r>
      <rPr>
        <sz val="14"/>
        <rFont val="Times New Roman"/>
        <family val="1"/>
        <charset val="204"/>
      </rPr>
      <t xml:space="preserve">   Количество обучающихся , принявших участие в соревнованиях   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</si>
  <si>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 Доля общеобразовательных учреждений, отвечающих требованиям пожарной безопасности и антитеррористической защищенности           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</si>
  <si>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1 </t>
    </r>
    <r>
      <rPr>
        <sz val="14"/>
        <rFont val="Times New Roman"/>
        <family val="1"/>
        <charset val="204"/>
      </rPr>
      <t xml:space="preserve"> Доля общеобразовательных учреждений, соответствующих современным требованиям и нормам СанПиН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</si>
  <si>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 Обеспеченность населения местами в общеобразовательных организациях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</si>
  <si>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Количество общеобразовательных учреждений, расположенных в сельской местности, обеспеченных педагогическими кадрами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</si>
  <si>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Охват детей в возрасте 5 - 18 лет программами дополнительного образования 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</si>
  <si>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Удовлетворенность качеством услуги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</si>
  <si>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Доля учащихся, получающих дополнительное образование по предпрофессиональным программам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</si>
  <si>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4</t>
    </r>
    <r>
      <rPr>
        <sz val="14"/>
        <rFont val="Times New Roman"/>
        <family val="1"/>
        <charset val="204"/>
      </rPr>
      <t xml:space="preserve">  Охват детей в возрасте от 5 до 18 лет, имеющих право на получение дополнительного образования в рамках системы персонифицированного финансирования                                           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</si>
  <si>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Количество учащихся, получивших премию Президента Российской Федерации, губернатора Ленинградской области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</si>
  <si>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4</t>
    </r>
    <r>
      <rPr>
        <sz val="14"/>
        <rFont val="Times New Roman"/>
        <family val="1"/>
        <charset val="204"/>
      </rPr>
      <t xml:space="preserve"> Проведение смотров, конкурсов и соревнований, направленных на творческое развитие  обучающихся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</si>
  <si>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Доля учреждений дополнительного образования, соответствующих современным требованиям и нормам СанПиН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</si>
  <si>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Доля учреждений дополнительного образования, имеющих предписания надзорных органов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</si>
  <si>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Обеспеченность населения местами в  организациях дополнительного образования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</si>
  <si>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Оснащенность детских школ искусств музыкальными инструментами, оборудованием и учебными материалами.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</si>
  <si>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Результативность коррекционно-развивающей помощи 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</si>
  <si>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Сохранность контингента в учебном году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</si>
  <si>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Полнота предоставления услуги:-психолого-медико-педагогическое обследование детей и получение консультаций (ПМПК); -обследование детей специалистамии получение консультаций                          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</si>
  <si>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4</t>
    </r>
    <r>
      <rPr>
        <sz val="14"/>
        <rFont val="Times New Roman"/>
        <family val="1"/>
        <charset val="204"/>
      </rPr>
      <t xml:space="preserve">  Охват психолого-медико-педагогическим сопровождением детей в специальных (коррекционных) классах общеобразовательных учреждений и группах компенсирующей направленности дошкольных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</si>
  <si>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5 </t>
    </r>
    <r>
      <rPr>
        <sz val="14"/>
        <rFont val="Times New Roman"/>
        <family val="1"/>
        <charset val="204"/>
      </rPr>
      <t xml:space="preserve">Удовлетворенность потребителей качеством коррекционно-развивающих занятий 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</si>
  <si>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Охват учащихся общеобразовательных учреждений организованными формами оздоровления (оздоровительные лагеря с дневным пребыванием на базе учреждений образования)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</si>
  <si>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Мероприятия направленные на развитие оздоровительного загородного лагеря "Бригантина"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</si>
  <si>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Реализованные  международные проекты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</si>
  <si>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Выполнение мероприятий программы 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</si>
  <si>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Наличие нормативно-правовой базы на все мероприятия программы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</si>
  <si>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 Достижение планируемых показателей реализации программы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</si>
  <si>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Поддержка почтового сервера при осуществлении электронного документооборота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</si>
  <si>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Трансляция видеоконференций и вебинаров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</si>
  <si>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  Техническая поддержка районных мероприятий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</si>
  <si>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4</t>
    </r>
    <r>
      <rPr>
        <sz val="14"/>
        <rFont val="Times New Roman"/>
        <family val="1"/>
        <charset val="204"/>
      </rPr>
      <t xml:space="preserve">  Поддержка сайтов образовательных учреждений                                           </t>
    </r>
  </si>
  <si>
    <r>
      <rPr>
        <u/>
        <sz val="14"/>
        <rFont val="Times New Roman"/>
        <family val="1"/>
        <charset val="204"/>
      </rPr>
      <t>Показатель 5</t>
    </r>
    <r>
      <rPr>
        <sz val="14"/>
        <rFont val="Times New Roman"/>
        <family val="1"/>
        <charset val="204"/>
      </rPr>
      <t xml:space="preserve"> Количество обслуживаемых учреждений                                                    </t>
    </r>
  </si>
  <si>
    <r>
      <rPr>
        <u/>
        <sz val="14"/>
        <rFont val="Times New Roman"/>
        <family val="1"/>
        <charset val="204"/>
      </rPr>
      <t>Показатель 6</t>
    </r>
    <r>
      <rPr>
        <sz val="14"/>
        <rFont val="Times New Roman"/>
        <family val="1"/>
        <charset val="204"/>
      </rPr>
      <t xml:space="preserve"> Организация методической помощи образовательным учреждениям при осуществлении муниципальных услуг в электронном виде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</si>
  <si>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Доля граждан, получивших единовременное пособие при передаче ребенка на воспитание в семью, в общей численности граждан, имеющих право и подавших заявление на выплату единовременного пособия 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</si>
  <si>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Доля приемных родителей, получивших вознаграждение, в общей численности приемных родителей, имеющих право получение вознаграждения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</si>
  <si>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Доля граждан, желающих принять на воспитание в свою семью ребенка, оставшегося без попечения родителей,прошедших подготовку, в общей численности граждан, желающих принять на воспитание в свою семью ребенка, оставшегося без попечения родителей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</si>
  <si>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4</t>
    </r>
    <r>
      <rPr>
        <sz val="14"/>
        <rFont val="Times New Roman"/>
        <family val="1"/>
        <charset val="204"/>
      </rPr>
      <t xml:space="preserve"> Доля детей-сирот и детей, оставшихся без попечения родителей, своевременно получивших денежное содержание, от общей численности детей-сирот и детей, оставшихся без попечения родителей, имеющих право на получение денежного содержания                                            </t>
    </r>
  </si>
  <si>
    <r>
      <rPr>
        <u/>
        <sz val="14"/>
        <rFont val="Times New Roman"/>
        <family val="1"/>
        <charset val="204"/>
      </rPr>
      <t>Показатель 5</t>
    </r>
    <r>
      <rPr>
        <sz val="14"/>
        <rFont val="Times New Roman"/>
        <family val="1"/>
        <charset val="204"/>
      </rPr>
      <t xml:space="preserve">   Доля детей-сирот и детей, оставшихся без попечения родителей, своевременно получивших денежную компенсацию оплаты проезда,  от общей численности детей-сирот и детей, оставшихся без попечения родителей, имеющих право на получение денежной компенсации оплаты проезда                                                  </t>
    </r>
  </si>
  <si>
    <r>
      <t>Показатель 6</t>
    </r>
    <r>
      <rPr>
        <sz val="14"/>
        <rFont val="Times New Roman"/>
        <family val="1"/>
        <charset val="204"/>
      </rPr>
      <t xml:space="preserve"> Доля детей-сирот и детей, оставшихся без попечения родителей, а также лиц из числа детей-сирот и детей, оставшихся без попечения родителей, которым предоставлено своевременно получивших оплату льгот по жилищно-коммунальным услугам, от общей численности детей-сирот и детей, оставшихся без попечения родителей, а также лиц из числа детей-сирот и детей, оставшихся без попечения родителей, имеющих право на получение данных льгот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</si>
  <si>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Доля обучающихся, получивших питание на бесплатной основе (с частичной компенсацией его стоимости), в общей численности обучающихся, имеющих право и подавших заявление на предоставление питания на бесплатной основе (с частичной компенсацией его стоимости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</si>
  <si>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Удельный вес численности учащихся по программам дополнительного образования, участвующих в конкурсах различного уровня, в общей численности учащихся по программам дополнительного образования, участвующих в конкурсах различного уровня, в общей численности учащихся по программам                                                       </t>
    </r>
  </si>
  <si>
    <t>МО «Кингисеппский муниципальный район» "Развитие образования Кингисеппского муниципального района"</t>
  </si>
  <si>
    <t>к Программе</t>
  </si>
  <si>
    <t>Приложение 2</t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</si>
  <si>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Количество общеобразовательных организаций, в которых  созданы и функционируют центры образования естественно-научной и технологической направленностей "Точки роста"</t>
    </r>
  </si>
  <si>
    <t xml:space="preserve"> "Развитие дошкольного образования"</t>
  </si>
  <si>
    <t>"Развитие общего образования"</t>
  </si>
  <si>
    <t xml:space="preserve"> "Развитие дополнительного образования"</t>
  </si>
  <si>
    <t>"Развитие психолого-педагогической и медико-социальной помощи детям"</t>
  </si>
  <si>
    <t xml:space="preserve"> "Организация отдыха и оздоровления детей, подростков и молодежи"</t>
  </si>
  <si>
    <t>"Обеспечение условий реализации программы"</t>
  </si>
  <si>
    <t xml:space="preserve"> "Оказание мер социальной поддержки отдельным категориям граждан"</t>
  </si>
  <si>
    <r>
      <t>Задача 5.</t>
    </r>
    <r>
      <rPr>
        <sz val="14"/>
        <rFont val="Times New Roman"/>
        <family val="1"/>
        <charset val="204"/>
      </rPr>
      <t xml:space="preserve">   Повышение уровня доступности, содержания и качества образования</t>
    </r>
  </si>
  <si>
    <r>
      <t>Задача 6.</t>
    </r>
    <r>
      <rPr>
        <sz val="14"/>
        <rFont val="Times New Roman"/>
        <family val="1"/>
        <charset val="204"/>
      </rPr>
      <t xml:space="preserve">  Совершенствование работы с одаренными детьми по развитию их личности, способностей и одаренностей, мотивации к познанию и творчеству, развитие кадрового потенциала и воспитательной системы общего образования</t>
    </r>
  </si>
  <si>
    <r>
      <t>Задача 7.</t>
    </r>
    <r>
      <rPr>
        <sz val="14"/>
        <rFont val="Times New Roman"/>
        <family val="1"/>
        <charset val="204"/>
      </rPr>
      <t xml:space="preserve">  Обеспечение безопасности участников образовательного процесса</t>
    </r>
  </si>
  <si>
    <r>
      <t>Задача 8.</t>
    </r>
    <r>
      <rPr>
        <sz val="14"/>
        <rFont val="Times New Roman"/>
        <family val="1"/>
        <charset val="204"/>
      </rPr>
      <t xml:space="preserve"> Создание условий в инфраструктуре образования, отвечающих современным требованиям и нормам для реализации образовательной программы общего образования</t>
    </r>
  </si>
  <si>
    <r>
      <t>Задача 9.</t>
    </r>
    <r>
      <rPr>
        <sz val="14"/>
        <rFont val="Times New Roman"/>
        <family val="1"/>
        <charset val="204"/>
      </rPr>
      <t xml:space="preserve">  Создание дополнительных мест в  муниципальных  обраовательных организациях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</si>
  <si>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Охват детей программами дошкольного образования в возрасте от 1 года до 6 лет                    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</si>
  <si>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Количество общеобразовательных организаций, которые обеспечены материально-технической базой для внедрения цифровой образовательной среды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</si>
  <si>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 Количество общеобразовательных организаций, реализующих общеобразовательные программы в сетевой форме       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</si>
  <si>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16 </t>
    </r>
    <r>
      <rPr>
        <sz val="14"/>
        <rFont val="Times New Roman"/>
        <family val="1"/>
        <charset val="204"/>
      </rPr>
      <t xml:space="preserve"> Доля семей, которым  предоставлена  возможность  в электронном виде получать информацию об успеваемости  своих  детей,  в  общей  численности семей, имеющих детей школьного возраста                                                                                                   </t>
    </r>
  </si>
  <si>
    <r>
      <t>Показатель 17</t>
    </r>
    <r>
      <rPr>
        <sz val="14"/>
        <rFont val="Times New Roman"/>
        <family val="1"/>
        <charset val="204"/>
      </rPr>
      <t xml:space="preserve"> Количество услуг в сфере образования, предоставляемых комитетом  образования администрации МО «КМР»  и муниципальными  образовательными  учреждениями в электронном виде</t>
    </r>
  </si>
  <si>
    <r>
      <rPr>
        <u/>
        <sz val="14"/>
        <rFont val="Times New Roman"/>
        <family val="1"/>
        <charset val="204"/>
      </rPr>
      <t>Показатель 18</t>
    </r>
    <r>
      <rPr>
        <sz val="14"/>
        <rFont val="Times New Roman"/>
        <family val="1"/>
        <charset val="204"/>
      </rPr>
      <t xml:space="preserve">  Доля общеобразовательных учреждений, имеющих предписание надзорных органов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</si>
  <si>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Количество  учреждений, подготовивших выпускников, которые  получили медали   «За особые успехи в учении»                                                      </t>
    </r>
  </si>
  <si>
    <r>
      <rPr>
        <u/>
        <sz val="14"/>
        <rFont val="Times New Roman"/>
        <family val="1"/>
        <charset val="204"/>
      </rPr>
      <t xml:space="preserve">Показатель 2 </t>
    </r>
    <r>
      <rPr>
        <sz val="14"/>
        <rFont val="Times New Roman"/>
        <family val="1"/>
        <charset val="204"/>
      </rPr>
      <t xml:space="preserve"> Количество  выпускников, получивших медали   «За особые успехи в учении»                                                    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</si>
  <si>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   Доля школьных автобусов, оснащенных системой ГЛОНАСС, тахографами                                                       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</si>
  <si>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 Количество новых мест в общеобразовательных организациях для реализации дополнительных общеразвивающих программ естественнонаучной направленности в рамках регионального проекта "Современная школа".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</si>
  <si>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 Доля охвата учащихся, обучающихся в Центре по работе с одаренными детьми</t>
    </r>
  </si>
  <si>
    <r>
      <rPr>
        <u/>
        <sz val="14"/>
        <rFont val="Times New Roman"/>
        <family val="1"/>
        <charset val="204"/>
      </rPr>
      <t>Показатель 2</t>
    </r>
    <r>
      <rPr>
        <sz val="14"/>
        <rFont val="Times New Roman"/>
        <family val="1"/>
        <charset val="204"/>
      </rPr>
      <t xml:space="preserve"> Оздоровление и отдых детей, находящихся в трудной жизненной ситуации, в оздоровительных лагерях с круглосуточным пребыванием                                                                                     </t>
    </r>
  </si>
  <si>
    <r>
      <rPr>
        <u/>
        <sz val="14"/>
        <rFont val="Times New Roman"/>
        <family val="1"/>
        <charset val="204"/>
      </rPr>
      <t>Показатель 3</t>
    </r>
    <r>
      <rPr>
        <sz val="14"/>
        <rFont val="Times New Roman"/>
        <family val="1"/>
        <charset val="204"/>
      </rPr>
      <t xml:space="preserve">  Оздоровление и отдых детей, находящихся в трудной жизненной ситуации, в оздоровительных лагерях с дневным пребыванием на базе учреждений образования (из общего количества детей, охваченных организованными формами оздоровления)                                           </t>
    </r>
  </si>
  <si>
    <r>
      <rPr>
        <u/>
        <sz val="14"/>
        <rFont val="Times New Roman"/>
        <family val="1"/>
        <charset val="204"/>
      </rPr>
      <t>Показатель 7</t>
    </r>
    <r>
      <rPr>
        <sz val="14"/>
        <rFont val="Times New Roman"/>
        <family val="1"/>
        <charset val="204"/>
      </rPr>
      <t xml:space="preserve"> Техническая поддержка общеобразовательных учреждений при подготовке и проведении государственной итоговой аттестации                                                                                               </t>
    </r>
  </si>
  <si>
    <t>Осуществление переданного государственного полномочия Ленинградской области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</si>
  <si>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 xml:space="preserve">Комитет по образованию администрации МО "Кингисеппский муниципальный район" </t>
  </si>
  <si>
    <t>Комитет по образованию администрации МО "Кингисеппский муниципальный район"</t>
  </si>
  <si>
    <t xml:space="preserve">Комитет по образованию администрации МО "Кингисеппский муниципальный район",  МКУ "Служба заказчика" </t>
  </si>
  <si>
    <t xml:space="preserve">Комитет по образованию администрации МО "Кингисеппский муниципальный район", МКУ «Кингисеппский МЦУ» </t>
  </si>
  <si>
    <t xml:space="preserve">Комитет по образованию администрации МО "Кингисеппский муниципальный район",  МКУ «Кингисеппский МЦУ» </t>
  </si>
  <si>
    <t xml:space="preserve">Комитет по образованию администрации МО "Кингисеппский муниципальный район"  </t>
  </si>
  <si>
    <t xml:space="preserve">Администрация МО "Кингисеппский муниципальный район", Комитет по образованию администрации МО "Кингисеппский муниципальный район" </t>
  </si>
  <si>
    <t>Администрация МО "Кингисеппский муниципальный район"</t>
  </si>
  <si>
    <t xml:space="preserve"> Комитет по образованию администрации МО "Кингисеппский муниципальный район", Администрация МО "Кингисеппский муниципальный район",  Отдел опеки и попечительства , МКУ «Кингисеппский МЦУ»,  МКУ "Служба заказчика",   МКУ "АХК"</t>
  </si>
  <si>
    <t>Комитет по образованию администрации МО "Кингисеппский муниципальный район",  МКУ "Служба заказчика"</t>
  </si>
  <si>
    <t xml:space="preserve">Комитет по образованию администрации МО "Кингисеппский муниципальный район", Администрация МО "Кингисеппский муниципальный район", Отдел опеки и попечительства,   МКУ "Служба заказчика",   МКУ "АХК" </t>
  </si>
  <si>
    <t>Комитет по образованию администрации МО "Кингисеппский муниципальный район",  МКУ "АХК"</t>
  </si>
  <si>
    <t>Комитет по образованию администрации МО "Кингисеппский муниципальный район", Администрация МО "Кингисеппский муниципальный район (Отдел опеки и попечительства)</t>
  </si>
  <si>
    <t xml:space="preserve"> Администрация МО "Кингисеппский муниципальный район (Отдел опеки и попечительства)</t>
  </si>
  <si>
    <t>Осуществление переданного государственного полномочия Ленинградской области по аренде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</si>
  <si>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Бюджет муниципального района</t>
  </si>
  <si>
    <t>Осуществление отдельных государственных полномочий Ленинградской области по организации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</si>
  <si>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(приложение)</t>
  </si>
  <si>
    <t>Формирование эстетического облика зданий и территорий образовательных учреждений</t>
  </si>
  <si>
    <t>Осуществление отдельных государственных полномочий Ленинградской области на финансовое обеспечение получения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</si>
  <si>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r>
      <t>Комплекс процессных мероприятий «</t>
    </r>
    <r>
      <rPr>
        <b/>
        <u/>
        <sz val="12"/>
        <rFont val="Times New Roman"/>
        <family val="1"/>
        <charset val="204"/>
      </rPr>
      <t>Создание условий для реализации образовательных программ дошкольного образования</t>
    </r>
    <r>
      <rPr>
        <b/>
        <sz val="12"/>
        <rFont val="Times New Roman"/>
        <family val="1"/>
        <charset val="204"/>
      </rPr>
      <t>»</t>
    </r>
  </si>
  <si>
    <r>
      <t>Комплекс процессных мероприятий "</t>
    </r>
    <r>
      <rPr>
        <b/>
        <u/>
        <sz val="12"/>
        <rFont val="Times New Roman"/>
        <family val="1"/>
        <charset val="204"/>
      </rPr>
      <t>Создание условий для развития общего образования</t>
    </r>
    <r>
      <rPr>
        <b/>
        <sz val="12"/>
        <rFont val="Times New Roman"/>
        <family val="1"/>
        <charset val="204"/>
      </rPr>
      <t>»</t>
    </r>
  </si>
  <si>
    <r>
      <t>Комплекс процессных мероприятий «</t>
    </r>
    <r>
      <rPr>
        <b/>
        <u/>
        <sz val="12"/>
        <rFont val="Times New Roman"/>
        <family val="1"/>
        <charset val="204"/>
      </rPr>
      <t>Создание условий для развития дополнительного образования</t>
    </r>
    <r>
      <rPr>
        <b/>
        <sz val="12"/>
        <rFont val="Times New Roman"/>
        <family val="1"/>
        <charset val="204"/>
      </rPr>
      <t>»</t>
    </r>
  </si>
  <si>
    <r>
      <t>Комплекс процессных мероприятий «</t>
    </r>
    <r>
      <rPr>
        <b/>
        <u/>
        <sz val="12"/>
        <rFont val="Times New Roman"/>
        <family val="1"/>
        <charset val="204"/>
      </rPr>
      <t>Создание условий для организации отдыха и оздоровления детей, подростков, молодежи</t>
    </r>
    <r>
      <rPr>
        <b/>
        <sz val="12"/>
        <rFont val="Times New Roman"/>
        <family val="1"/>
        <charset val="204"/>
      </rPr>
      <t>»</t>
    </r>
  </si>
  <si>
    <r>
      <t>Комплекс процессных мероприятий «</t>
    </r>
    <r>
      <rPr>
        <b/>
        <u/>
        <sz val="12"/>
        <rFont val="Times New Roman"/>
        <family val="1"/>
        <charset val="204"/>
      </rPr>
      <t>Обеспечение условий реализации программы</t>
    </r>
    <r>
      <rPr>
        <b/>
        <sz val="12"/>
        <rFont val="Times New Roman"/>
        <family val="1"/>
        <charset val="204"/>
      </rPr>
      <t>»</t>
    </r>
  </si>
  <si>
    <r>
      <t>Комплекс процессных мероприятий</t>
    </r>
    <r>
      <rPr>
        <b/>
        <u/>
        <sz val="12"/>
        <rFont val="Times New Roman"/>
        <family val="1"/>
        <charset val="204"/>
      </rPr>
      <t xml:space="preserve"> «Оказание мер социальной поддержки отдельным категориям граждан"</t>
    </r>
  </si>
  <si>
    <t xml:space="preserve">Осуществление отдельных государственных полномочий Ленинградской области по предоставлению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                                            </t>
  </si>
  <si>
    <t>Федеральный проект "Патриотическое воспитание граждан Российской Федерарации"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</si>
  <si>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</si>
  <si>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Приложение 1</t>
  </si>
  <si>
    <t>Федеральный проект "Проведение капитального ремонта спортивных площадок (стадионов) общеобразовательных организаций"</t>
  </si>
  <si>
    <t>На проведение  капитального ремонта спортивных площадок (стадионов) общеобразовательных организаций</t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</si>
  <si>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Количество общеобразовательных учреждений, в которых обеспечена деятельность советников директора по воспитанию и взаимодействию с детскими общественными объединениями в общеобразовательных организациях                                   </t>
    </r>
  </si>
  <si>
    <r>
      <t>Задача 10.</t>
    </r>
    <r>
      <rPr>
        <sz val="14"/>
        <rFont val="Times New Roman"/>
        <family val="1"/>
        <charset val="204"/>
      </rPr>
      <t xml:space="preserve"> Патриотическое воспитание граждан Российской Федерарации</t>
    </r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</si>
  <si>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Количество общеобразовательных учреждений, в которых проведен капитальный ремонт спортивных площадок (стадионов)                                             </t>
    </r>
  </si>
  <si>
    <r>
      <t>Задача 11.</t>
    </r>
    <r>
      <rPr>
        <sz val="14"/>
        <rFont val="Times New Roman"/>
        <family val="1"/>
        <charset val="204"/>
      </rPr>
      <t xml:space="preserve"> Проведение капитального ремонта спортивных площадок (стадионов) общеобразовательных организаций</t>
    </r>
  </si>
  <si>
    <r>
      <t>Задача 12.</t>
    </r>
    <r>
      <rPr>
        <sz val="14"/>
        <rFont val="Times New Roman"/>
        <family val="1"/>
        <charset val="204"/>
      </rPr>
      <t xml:space="preserve"> Формирование устойчивой кадровой политики в сфере образования</t>
    </r>
  </si>
  <si>
    <r>
      <t>Задача 13.</t>
    </r>
    <r>
      <rPr>
        <sz val="14"/>
        <rFont val="Times New Roman"/>
        <family val="1"/>
        <charset val="204"/>
      </rPr>
      <t xml:space="preserve"> Создание и функционирование в общеобразовательных организациях, расположенных в сельской местности и малых городах, центров образования естественно-научной и технологической направленностей</t>
    </r>
  </si>
  <si>
    <r>
      <t>Задача 14.</t>
    </r>
    <r>
      <rPr>
        <sz val="14"/>
        <rFont val="Times New Roman"/>
        <family val="1"/>
        <charset val="204"/>
      </rPr>
      <t xml:space="preserve"> "Создание современной и безопасной цифровой образовательной среды, обеспечивающей высокое качество и доступность образования "</t>
    </r>
  </si>
  <si>
    <r>
      <t>Задача 15.</t>
    </r>
    <r>
      <rPr>
        <sz val="14"/>
        <rFont val="Times New Roman"/>
        <family val="1"/>
        <charset val="204"/>
      </rPr>
      <t xml:space="preserve"> "Обновление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"</t>
    </r>
  </si>
  <si>
    <r>
      <t>Задача 16.</t>
    </r>
    <r>
      <rPr>
        <sz val="14"/>
        <rFont val="Times New Roman"/>
        <family val="1"/>
        <charset val="204"/>
      </rPr>
      <t xml:space="preserve">  Повышение уровня доступности, содержания и качества  дополнительного образования</t>
    </r>
  </si>
  <si>
    <r>
      <t>Задача 17.</t>
    </r>
    <r>
      <rPr>
        <sz val="14"/>
        <rFont val="Times New Roman"/>
        <family val="1"/>
        <charset val="204"/>
      </rPr>
      <t xml:space="preserve">  Совершенствование работы с одаренными детьми по развитию их личности, способностей и одаренностей, мотивации к познанию и творчеству</t>
    </r>
  </si>
  <si>
    <r>
      <t>Задача 18.</t>
    </r>
    <r>
      <rPr>
        <sz val="14"/>
        <rFont val="Times New Roman"/>
        <family val="1"/>
        <charset val="204"/>
      </rPr>
      <t xml:space="preserve">  Создание условий в инфраструктуре образования, отвечающих современным требованиям и нормам СанПиН для реализации образовательной программы дополнительного образования</t>
    </r>
  </si>
  <si>
    <r>
      <t>Задача 19.</t>
    </r>
    <r>
      <rPr>
        <sz val="14"/>
        <rFont val="Times New Roman"/>
        <family val="1"/>
        <charset val="204"/>
      </rPr>
      <t xml:space="preserve">  Создание дополнительных мест в  муниципальных  организациях дополнительного образования</t>
    </r>
  </si>
  <si>
    <r>
      <t>Задача 20.</t>
    </r>
    <r>
      <rPr>
        <sz val="14"/>
        <rFont val="Times New Roman"/>
        <family val="1"/>
        <charset val="204"/>
      </rPr>
      <t xml:space="preserve"> Создание благоприятных условий для устойчивого развития сферы культуры</t>
    </r>
  </si>
  <si>
    <r>
      <t>Задача 21.</t>
    </r>
    <r>
      <rPr>
        <sz val="14"/>
        <rFont val="Times New Roman"/>
        <family val="1"/>
        <charset val="204"/>
      </rPr>
      <t xml:space="preserve"> Обеспечение психолого-педагогической и медико-социальной помощи детям</t>
    </r>
  </si>
  <si>
    <r>
      <t>Задача 22.</t>
    </r>
    <r>
      <rPr>
        <sz val="14"/>
        <rFont val="Times New Roman"/>
        <family val="1"/>
        <charset val="204"/>
      </rPr>
      <t xml:space="preserve">  Обеспечение  оздоровления и отдыха детей и подростков в летний период </t>
    </r>
  </si>
  <si>
    <r>
      <t xml:space="preserve">Задача 23. </t>
    </r>
    <r>
      <rPr>
        <sz val="14"/>
        <rFont val="Times New Roman"/>
        <family val="1"/>
        <charset val="204"/>
      </rPr>
      <t xml:space="preserve"> Развитие объектов образования Кингисеппского муниципального района </t>
    </r>
  </si>
  <si>
    <r>
      <t>Задача 24.</t>
    </r>
    <r>
      <rPr>
        <sz val="14"/>
        <rFont val="Times New Roman"/>
        <family val="1"/>
        <charset val="204"/>
      </rPr>
      <t xml:space="preserve"> Реализация международных проектов</t>
    </r>
  </si>
  <si>
    <r>
      <t>Задача 25.</t>
    </r>
    <r>
      <rPr>
        <sz val="14"/>
        <rFont val="Times New Roman"/>
        <family val="1"/>
        <charset val="204"/>
      </rPr>
      <t xml:space="preserve"> Обеспечение эффективного управления Программой, разработка и подготовка нормативно-правовой базы для финансового и методического обеспечения мероприятий программы. Контроль за качеством и своевременностью выполнения мероприятий программы</t>
    </r>
  </si>
  <si>
    <r>
      <t>Задача 26.</t>
    </r>
    <r>
      <rPr>
        <sz val="14"/>
        <rFont val="Times New Roman"/>
        <family val="1"/>
        <charset val="204"/>
      </rPr>
      <t xml:space="preserve"> Техническое и методическое сопровождение образовательного процесса</t>
    </r>
  </si>
  <si>
    <r>
      <t>Задача 27.</t>
    </r>
    <r>
      <rPr>
        <sz val="14"/>
        <rFont val="Times New Roman"/>
        <family val="1"/>
        <charset val="204"/>
      </rPr>
      <t xml:space="preserve"> Обеспечение предоставления дополнительных мер социальной поддержки детей-сирот и детей, оставшихся без попечения родителей, лиц из их числа</t>
    </r>
  </si>
  <si>
    <r>
      <t>Задача 28.</t>
    </r>
    <r>
      <rPr>
        <sz val="14"/>
        <rFont val="Times New Roman"/>
        <family val="1"/>
        <charset val="204"/>
      </rPr>
      <t xml:space="preserve"> Социальная поддержка обучающихся имеющих право на бесплатное питание в общеобразовательных учреждениях</t>
    </r>
  </si>
  <si>
    <t xml:space="preserve">     (в редакции постановления администрации
МО «Кингисеппский муниципальный район)                                                                                                                                                                                                                             от «____» ____________2023 года №</t>
  </si>
  <si>
    <r>
      <rPr>
        <u/>
        <sz val="14"/>
        <rFont val="Times New Roman"/>
        <family val="1"/>
        <charset val="204"/>
      </rPr>
      <t>Показатель 1</t>
    </r>
    <r>
      <rPr>
        <sz val="14"/>
        <rFont val="Times New Roman"/>
        <family val="1"/>
        <charset val="204"/>
      </rPr>
      <t xml:space="preserve">  Количество общеобразовательных организаций, в которых обновлена   материально-техническая база для организации учебно-исследовательской, научно-практической, творческой деятельности, занятий физической культурой и спортом                                            </t>
    </r>
  </si>
  <si>
    <t>Всего</t>
  </si>
  <si>
    <t>Проведение капитального ремонта спортивных площадок (стадионов) общеобразовательных организаций</t>
  </si>
  <si>
    <r>
      <rPr>
        <u/>
        <sz val="14"/>
        <rFont val="Times New Roman"/>
        <family val="1"/>
        <charset val="204"/>
      </rPr>
      <t>Показатель 14</t>
    </r>
    <r>
      <rPr>
        <sz val="14"/>
        <rFont val="Times New Roman"/>
        <family val="1"/>
        <charset val="204"/>
      </rPr>
      <t xml:space="preserve">  Доля учащихся, которым созданы условия для получения качественного общего образования с использованием дистанционных образовательных технологий, в общей численности учащихся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</si>
  <si>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(в редакции постановления администрации
                                                                                                                                                                                                                                                                                       МО «Кингисеппский муниципальный район»
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30.05.2023 года № 1548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</si>
</sst>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_-* #,##0.0_р_._-;\-* #,##0.0_р_._-;_-* &quot;-&quot;??_р_._-;_-@_-"/>
    <numFmt numFmtId="166" formatCode="0.0"/>
    <numFmt numFmtId="167" formatCode="_-* #,##0.0000_р_._-;\-* #,##0.0000_р_._-;_-* &quot;-&quot;??_р_._-;_-@_-"/>
    <numFmt numFmtId="168" formatCode="_-* #,##0.000000\ _₽_-;\-* #,##0.000000\ _₽_-;_-* &quot;-&quot;??????\ _₽_-;_-@_-"/>
  </numFmts>
  <fonts count="13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10" fillId="2" borderId="0" xfId="1" applyFont="1" applyFill="1" applyAlignment="1" applyProtection="1">
      <alignment horizontal="right"/>
    </xf>
    <xf numFmtId="0" fontId="9" fillId="2" borderId="0" xfId="0" applyFont="1" applyFill="1" applyAlignment="1">
      <alignment wrapText="1"/>
    </xf>
    <xf numFmtId="0" fontId="9" fillId="2" borderId="0" xfId="0" applyFont="1" applyFill="1" applyBorder="1"/>
    <xf numFmtId="0" fontId="9" fillId="2" borderId="1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165" fontId="8" fillId="2" borderId="3" xfId="2" applyNumberFormat="1" applyFont="1" applyFill="1" applyBorder="1" applyAlignment="1">
      <alignment horizontal="center" vertical="center" wrapText="1"/>
    </xf>
    <xf numFmtId="165" fontId="8" fillId="2" borderId="4" xfId="2" applyNumberFormat="1" applyFont="1" applyFill="1" applyBorder="1" applyAlignment="1">
      <alignment horizontal="center" vertical="center" wrapText="1"/>
    </xf>
    <xf numFmtId="165" fontId="9" fillId="2" borderId="1" xfId="2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7" fontId="8" fillId="2" borderId="1" xfId="2" applyNumberFormat="1" applyFont="1" applyFill="1" applyBorder="1" applyAlignment="1">
      <alignment horizontal="center" vertical="center" wrapText="1"/>
    </xf>
    <xf numFmtId="168" fontId="9" fillId="2" borderId="0" xfId="0" applyNumberFormat="1" applyFont="1" applyFill="1"/>
    <xf numFmtId="166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8" fillId="2" borderId="1" xfId="2" applyNumberFormat="1" applyFont="1" applyFill="1" applyBorder="1" applyAlignment="1">
      <alignment horizontal="right" vertical="center" wrapText="1"/>
    </xf>
    <xf numFmtId="165" fontId="12" fillId="2" borderId="1" xfId="2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10" fillId="2" borderId="0" xfId="1" applyFont="1" applyFill="1" applyAlignment="1" applyProtection="1">
      <alignment horizontal="left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wrapText="1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9" fillId="2" borderId="0" xfId="1" applyFont="1" applyFill="1" applyAlignment="1" applyProtection="1">
      <alignment horizontal="left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3"/>
  <sheetViews>
    <sheetView view="pageBreakPreview" topLeftCell="A151" zoomScaleNormal="90" zoomScaleSheetLayoutView="100" workbookViewId="0">
      <selection activeCell="B159" sqref="B159:B162"/>
    </sheetView>
  </sheetViews>
  <sheetFormatPr defaultRowHeight="24.75" customHeight="1"/>
  <cols>
    <col min="1" max="1" width="48.7109375" style="1" customWidth="1"/>
    <col min="2" max="2" width="67.140625" style="2" customWidth="1"/>
    <col min="3" max="5" width="16.140625" style="3" customWidth="1"/>
    <col min="6" max="6" width="19.42578125" style="3" customWidth="1"/>
    <col min="7" max="16384" width="9.140625" style="3"/>
  </cols>
  <sheetData>
    <row r="1" spans="1:10" ht="24.75" customHeight="1">
      <c r="F1" s="14" t="s">
        <v>197</v>
      </c>
    </row>
    <row r="2" spans="1:10" ht="16.5" customHeight="1">
      <c r="F2" s="15" t="s">
        <v>138</v>
      </c>
    </row>
    <row r="3" spans="1:10" s="13" customFormat="1" ht="27.75" customHeight="1">
      <c r="A3" s="60" t="s">
        <v>221</v>
      </c>
      <c r="B3" s="60"/>
      <c r="C3" s="60"/>
      <c r="D3" s="60"/>
      <c r="E3" s="60"/>
      <c r="F3" s="60"/>
      <c r="G3" s="3"/>
      <c r="H3" s="3"/>
      <c r="I3" s="3"/>
    </row>
    <row r="4" spans="1:10" s="13" customFormat="1" ht="18.75" customHeight="1">
      <c r="A4" s="60"/>
      <c r="B4" s="60"/>
      <c r="C4" s="60"/>
      <c r="D4" s="60"/>
      <c r="E4" s="60"/>
      <c r="F4" s="60"/>
      <c r="G4" s="3"/>
      <c r="H4" s="3"/>
      <c r="I4" s="3"/>
    </row>
    <row r="5" spans="1:10" s="13" customFormat="1" ht="0.75" customHeight="1">
      <c r="A5" s="60"/>
      <c r="B5" s="60"/>
      <c r="C5" s="60"/>
      <c r="D5" s="60"/>
      <c r="E5" s="60"/>
      <c r="F5" s="60"/>
      <c r="G5" s="3"/>
      <c r="H5" s="3"/>
      <c r="I5" s="3"/>
      <c r="J5" s="16"/>
    </row>
    <row r="6" spans="1:10" ht="15.75" customHeight="1">
      <c r="A6" s="60"/>
      <c r="B6" s="60"/>
      <c r="C6" s="60"/>
      <c r="D6" s="60"/>
      <c r="E6" s="60"/>
      <c r="F6" s="60"/>
    </row>
    <row r="7" spans="1:10" ht="24.75" customHeight="1">
      <c r="A7" s="58"/>
      <c r="B7" s="58"/>
      <c r="C7" s="58"/>
      <c r="D7" s="58"/>
      <c r="E7" s="58"/>
      <c r="F7" s="58"/>
    </row>
    <row r="8" spans="1:10" ht="24.75" customHeight="1">
      <c r="A8" s="58" t="s">
        <v>19</v>
      </c>
      <c r="B8" s="58"/>
      <c r="C8" s="58"/>
      <c r="D8" s="58"/>
      <c r="E8" s="58"/>
      <c r="F8" s="58"/>
    </row>
    <row r="9" spans="1:10" ht="24.75" customHeight="1">
      <c r="A9" s="59" t="s">
        <v>137</v>
      </c>
      <c r="B9" s="59"/>
      <c r="C9" s="59"/>
      <c r="D9" s="59"/>
      <c r="E9" s="59"/>
      <c r="F9" s="59"/>
    </row>
    <row r="11" spans="1:10" ht="112.5">
      <c r="A11" s="4" t="s">
        <v>0</v>
      </c>
      <c r="B11" s="4" t="s">
        <v>1</v>
      </c>
      <c r="C11" s="4" t="s">
        <v>12</v>
      </c>
      <c r="D11" s="4" t="s">
        <v>2</v>
      </c>
      <c r="E11" s="4" t="s">
        <v>14</v>
      </c>
      <c r="F11" s="4" t="s">
        <v>13</v>
      </c>
    </row>
    <row r="12" spans="1:10" s="7" customFormat="1" ht="24.75" customHeight="1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6">
        <v>6</v>
      </c>
    </row>
    <row r="13" spans="1:10" s="7" customFormat="1" ht="24.75" customHeight="1">
      <c r="A13" s="51" t="s">
        <v>141</v>
      </c>
      <c r="B13" s="52"/>
      <c r="C13" s="52"/>
      <c r="D13" s="52"/>
      <c r="E13" s="52"/>
      <c r="F13" s="53"/>
    </row>
    <row r="14" spans="1:10" ht="24.75" customHeight="1">
      <c r="A14" s="45" t="s">
        <v>71</v>
      </c>
      <c r="B14" s="45" t="s">
        <v>153</v>
      </c>
      <c r="C14" s="5">
        <v>2022</v>
      </c>
      <c r="D14" s="5" t="s">
        <v>21</v>
      </c>
      <c r="E14" s="48">
        <v>88.3</v>
      </c>
      <c r="F14" s="8">
        <v>90.1</v>
      </c>
    </row>
    <row r="15" spans="1:10" ht="24.75" customHeight="1">
      <c r="A15" s="46"/>
      <c r="B15" s="46"/>
      <c r="C15" s="5">
        <v>2023</v>
      </c>
      <c r="D15" s="5" t="s">
        <v>21</v>
      </c>
      <c r="E15" s="49"/>
      <c r="F15" s="8">
        <v>90.1</v>
      </c>
    </row>
    <row r="16" spans="1:10" ht="24.75" customHeight="1">
      <c r="A16" s="46"/>
      <c r="B16" s="46"/>
      <c r="C16" s="5">
        <v>2024</v>
      </c>
      <c r="D16" s="5" t="s">
        <v>21</v>
      </c>
      <c r="E16" s="49"/>
      <c r="F16" s="8">
        <v>90.2</v>
      </c>
    </row>
    <row r="17" spans="1:9" ht="24.75" customHeight="1">
      <c r="A17" s="47"/>
      <c r="B17" s="47"/>
      <c r="C17" s="5">
        <v>2025</v>
      </c>
      <c r="D17" s="5" t="s">
        <v>21</v>
      </c>
      <c r="E17" s="50"/>
      <c r="F17" s="8">
        <v>90.3</v>
      </c>
    </row>
    <row r="18" spans="1:9" ht="24.75" customHeight="1">
      <c r="A18" s="42" t="s">
        <v>72</v>
      </c>
      <c r="B18" s="45" t="s">
        <v>73</v>
      </c>
      <c r="C18" s="5">
        <v>2022</v>
      </c>
      <c r="D18" s="5" t="s">
        <v>21</v>
      </c>
      <c r="E18" s="48">
        <v>4.7</v>
      </c>
      <c r="F18" s="8">
        <v>4.7</v>
      </c>
      <c r="I18" s="3" t="s">
        <v>17</v>
      </c>
    </row>
    <row r="19" spans="1:9" ht="24.75" customHeight="1">
      <c r="A19" s="43"/>
      <c r="B19" s="46"/>
      <c r="C19" s="5">
        <v>2023</v>
      </c>
      <c r="D19" s="5" t="s">
        <v>21</v>
      </c>
      <c r="E19" s="49"/>
      <c r="F19" s="8">
        <v>4.7</v>
      </c>
    </row>
    <row r="20" spans="1:9" ht="24.75" customHeight="1">
      <c r="A20" s="43"/>
      <c r="B20" s="46"/>
      <c r="C20" s="5">
        <v>2024</v>
      </c>
      <c r="D20" s="5" t="s">
        <v>21</v>
      </c>
      <c r="E20" s="49"/>
      <c r="F20" s="8">
        <v>4.7</v>
      </c>
    </row>
    <row r="21" spans="1:9" ht="24.75" customHeight="1">
      <c r="A21" s="43"/>
      <c r="B21" s="47"/>
      <c r="C21" s="5">
        <v>2025</v>
      </c>
      <c r="D21" s="5" t="s">
        <v>21</v>
      </c>
      <c r="E21" s="50"/>
      <c r="F21" s="8">
        <v>4.7</v>
      </c>
    </row>
    <row r="22" spans="1:9" ht="24.75" customHeight="1">
      <c r="A22" s="43"/>
      <c r="B22" s="45" t="s">
        <v>74</v>
      </c>
      <c r="C22" s="5">
        <v>2022</v>
      </c>
      <c r="D22" s="5" t="s">
        <v>21</v>
      </c>
      <c r="E22" s="48">
        <v>64.7</v>
      </c>
      <c r="F22" s="34">
        <v>67</v>
      </c>
    </row>
    <row r="23" spans="1:9" ht="24.75" customHeight="1">
      <c r="A23" s="43"/>
      <c r="B23" s="46"/>
      <c r="C23" s="5">
        <v>2023</v>
      </c>
      <c r="D23" s="5" t="s">
        <v>21</v>
      </c>
      <c r="E23" s="49"/>
      <c r="F23" s="8">
        <v>70</v>
      </c>
    </row>
    <row r="24" spans="1:9" ht="24.75" customHeight="1">
      <c r="A24" s="43"/>
      <c r="B24" s="46"/>
      <c r="C24" s="5">
        <v>2024</v>
      </c>
      <c r="D24" s="5" t="s">
        <v>21</v>
      </c>
      <c r="E24" s="49"/>
      <c r="F24" s="8">
        <v>71.5</v>
      </c>
    </row>
    <row r="25" spans="1:9" ht="24.75" customHeight="1">
      <c r="A25" s="44"/>
      <c r="B25" s="47"/>
      <c r="C25" s="5">
        <v>2025</v>
      </c>
      <c r="D25" s="5" t="s">
        <v>21</v>
      </c>
      <c r="E25" s="50"/>
      <c r="F25" s="8">
        <v>71.5</v>
      </c>
    </row>
    <row r="26" spans="1:9" ht="28.5" customHeight="1">
      <c r="A26" s="42" t="s">
        <v>75</v>
      </c>
      <c r="B26" s="45" t="s">
        <v>76</v>
      </c>
      <c r="C26" s="5">
        <v>2022</v>
      </c>
      <c r="D26" s="5" t="s">
        <v>21</v>
      </c>
      <c r="E26" s="48">
        <v>100</v>
      </c>
      <c r="F26" s="8">
        <v>100</v>
      </c>
    </row>
    <row r="27" spans="1:9" ht="28.5" customHeight="1">
      <c r="A27" s="43"/>
      <c r="B27" s="46"/>
      <c r="C27" s="5">
        <v>2023</v>
      </c>
      <c r="D27" s="5" t="s">
        <v>21</v>
      </c>
      <c r="E27" s="49"/>
      <c r="F27" s="8">
        <v>100</v>
      </c>
    </row>
    <row r="28" spans="1:9" ht="27.75" customHeight="1">
      <c r="A28" s="43"/>
      <c r="B28" s="46"/>
      <c r="C28" s="5">
        <v>2024</v>
      </c>
      <c r="D28" s="5" t="s">
        <v>21</v>
      </c>
      <c r="E28" s="49"/>
      <c r="F28" s="8">
        <v>100</v>
      </c>
    </row>
    <row r="29" spans="1:9" ht="27.75" customHeight="1">
      <c r="A29" s="44"/>
      <c r="B29" s="47"/>
      <c r="C29" s="5">
        <v>2025</v>
      </c>
      <c r="D29" s="5" t="s">
        <v>21</v>
      </c>
      <c r="E29" s="50"/>
      <c r="F29" s="8">
        <v>100</v>
      </c>
    </row>
    <row r="30" spans="1:9" ht="24.75" customHeight="1">
      <c r="A30" s="45" t="s">
        <v>77</v>
      </c>
      <c r="B30" s="45" t="s">
        <v>78</v>
      </c>
      <c r="C30" s="28">
        <v>2022</v>
      </c>
      <c r="D30" s="5" t="s">
        <v>21</v>
      </c>
      <c r="E30" s="48">
        <v>100</v>
      </c>
      <c r="F30" s="8">
        <v>100</v>
      </c>
    </row>
    <row r="31" spans="1:9" ht="24.75" customHeight="1">
      <c r="A31" s="46"/>
      <c r="B31" s="46"/>
      <c r="C31" s="28">
        <v>2023</v>
      </c>
      <c r="D31" s="5" t="s">
        <v>21</v>
      </c>
      <c r="E31" s="49"/>
      <c r="F31" s="8">
        <v>100</v>
      </c>
    </row>
    <row r="32" spans="1:9" ht="24.75" customHeight="1">
      <c r="A32" s="46"/>
      <c r="B32" s="46"/>
      <c r="C32" s="28">
        <v>2024</v>
      </c>
      <c r="D32" s="5" t="s">
        <v>21</v>
      </c>
      <c r="E32" s="49"/>
      <c r="F32" s="8">
        <v>100</v>
      </c>
    </row>
    <row r="33" spans="1:6" ht="24.75" customHeight="1">
      <c r="A33" s="47"/>
      <c r="B33" s="47"/>
      <c r="C33" s="5">
        <v>2025</v>
      </c>
      <c r="D33" s="5" t="s">
        <v>21</v>
      </c>
      <c r="E33" s="50"/>
      <c r="F33" s="8">
        <v>100</v>
      </c>
    </row>
    <row r="34" spans="1:6" ht="24.75" customHeight="1">
      <c r="A34" s="51" t="s">
        <v>142</v>
      </c>
      <c r="B34" s="52"/>
      <c r="C34" s="52"/>
      <c r="D34" s="52"/>
      <c r="E34" s="52"/>
      <c r="F34" s="53"/>
    </row>
    <row r="35" spans="1:6" ht="24.75" customHeight="1">
      <c r="A35" s="42" t="s">
        <v>148</v>
      </c>
      <c r="B35" s="45" t="s">
        <v>79</v>
      </c>
      <c r="C35" s="5">
        <v>2022</v>
      </c>
      <c r="D35" s="5" t="s">
        <v>21</v>
      </c>
      <c r="E35" s="48">
        <v>90</v>
      </c>
      <c r="F35" s="8">
        <v>90</v>
      </c>
    </row>
    <row r="36" spans="1:6" ht="24.75" customHeight="1">
      <c r="A36" s="43"/>
      <c r="B36" s="46"/>
      <c r="C36" s="5">
        <v>2023</v>
      </c>
      <c r="D36" s="5" t="s">
        <v>21</v>
      </c>
      <c r="E36" s="49"/>
      <c r="F36" s="8">
        <v>90</v>
      </c>
    </row>
    <row r="37" spans="1:6" ht="24.75" customHeight="1">
      <c r="A37" s="43"/>
      <c r="B37" s="46"/>
      <c r="C37" s="5">
        <v>2024</v>
      </c>
      <c r="D37" s="5" t="s">
        <v>21</v>
      </c>
      <c r="E37" s="49"/>
      <c r="F37" s="8">
        <v>90</v>
      </c>
    </row>
    <row r="38" spans="1:6" ht="24.75" customHeight="1">
      <c r="A38" s="43"/>
      <c r="B38" s="47"/>
      <c r="C38" s="5">
        <v>2025</v>
      </c>
      <c r="D38" s="5" t="s">
        <v>21</v>
      </c>
      <c r="E38" s="50"/>
      <c r="F38" s="8">
        <v>90</v>
      </c>
    </row>
    <row r="39" spans="1:6" ht="24.75" customHeight="1">
      <c r="A39" s="43"/>
      <c r="B39" s="42" t="s">
        <v>80</v>
      </c>
      <c r="C39" s="5">
        <v>2022</v>
      </c>
      <c r="D39" s="5" t="s">
        <v>21</v>
      </c>
      <c r="E39" s="48">
        <v>68</v>
      </c>
      <c r="F39" s="8">
        <v>68</v>
      </c>
    </row>
    <row r="40" spans="1:6" ht="24.75" customHeight="1">
      <c r="A40" s="43"/>
      <c r="B40" s="43"/>
      <c r="C40" s="5">
        <v>2023</v>
      </c>
      <c r="D40" s="5" t="s">
        <v>21</v>
      </c>
      <c r="E40" s="49"/>
      <c r="F40" s="8">
        <v>68</v>
      </c>
    </row>
    <row r="41" spans="1:6" ht="24.75" customHeight="1">
      <c r="A41" s="43"/>
      <c r="B41" s="43"/>
      <c r="C41" s="5">
        <v>2024</v>
      </c>
      <c r="D41" s="5" t="s">
        <v>21</v>
      </c>
      <c r="E41" s="49"/>
      <c r="F41" s="8">
        <v>68</v>
      </c>
    </row>
    <row r="42" spans="1:6" ht="24.75" customHeight="1">
      <c r="A42" s="43"/>
      <c r="B42" s="44"/>
      <c r="C42" s="5">
        <v>2025</v>
      </c>
      <c r="D42" s="5" t="s">
        <v>21</v>
      </c>
      <c r="E42" s="50"/>
      <c r="F42" s="8">
        <v>68</v>
      </c>
    </row>
    <row r="43" spans="1:6" ht="24.75" customHeight="1">
      <c r="A43" s="43"/>
      <c r="B43" s="45" t="s">
        <v>81</v>
      </c>
      <c r="C43" s="5">
        <v>2022</v>
      </c>
      <c r="D43" s="5" t="s">
        <v>22</v>
      </c>
      <c r="E43" s="48">
        <v>17</v>
      </c>
      <c r="F43" s="8">
        <v>17</v>
      </c>
    </row>
    <row r="44" spans="1:6" ht="24.75" customHeight="1">
      <c r="A44" s="43"/>
      <c r="B44" s="46"/>
      <c r="C44" s="5">
        <v>2023</v>
      </c>
      <c r="D44" s="5" t="s">
        <v>22</v>
      </c>
      <c r="E44" s="49"/>
      <c r="F44" s="8">
        <v>17</v>
      </c>
    </row>
    <row r="45" spans="1:6" ht="24.75" customHeight="1">
      <c r="A45" s="43"/>
      <c r="B45" s="46"/>
      <c r="C45" s="5">
        <v>2024</v>
      </c>
      <c r="D45" s="5" t="s">
        <v>22</v>
      </c>
      <c r="E45" s="49"/>
      <c r="F45" s="8">
        <v>17</v>
      </c>
    </row>
    <row r="46" spans="1:6" ht="24.75" customHeight="1">
      <c r="A46" s="43"/>
      <c r="B46" s="47"/>
      <c r="C46" s="5">
        <v>2025</v>
      </c>
      <c r="D46" s="5" t="s">
        <v>22</v>
      </c>
      <c r="E46" s="50"/>
      <c r="F46" s="8">
        <v>17</v>
      </c>
    </row>
    <row r="47" spans="1:6" ht="24.75" customHeight="1">
      <c r="A47" s="43"/>
      <c r="B47" s="45" t="s">
        <v>82</v>
      </c>
      <c r="C47" s="5">
        <v>2022</v>
      </c>
      <c r="D47" s="5" t="s">
        <v>21</v>
      </c>
      <c r="E47" s="48">
        <v>100</v>
      </c>
      <c r="F47" s="8">
        <v>100</v>
      </c>
    </row>
    <row r="48" spans="1:6" ht="24.75" customHeight="1">
      <c r="A48" s="43"/>
      <c r="B48" s="46"/>
      <c r="C48" s="5">
        <v>2023</v>
      </c>
      <c r="D48" s="5" t="s">
        <v>21</v>
      </c>
      <c r="E48" s="49"/>
      <c r="F48" s="8">
        <v>100</v>
      </c>
    </row>
    <row r="49" spans="1:6" ht="24.75" customHeight="1">
      <c r="A49" s="43"/>
      <c r="B49" s="46"/>
      <c r="C49" s="5">
        <v>2024</v>
      </c>
      <c r="D49" s="5" t="s">
        <v>21</v>
      </c>
      <c r="E49" s="49"/>
      <c r="F49" s="8">
        <v>100</v>
      </c>
    </row>
    <row r="50" spans="1:6" ht="24.75" customHeight="1">
      <c r="A50" s="43"/>
      <c r="B50" s="47"/>
      <c r="C50" s="5">
        <v>2025</v>
      </c>
      <c r="D50" s="5" t="s">
        <v>21</v>
      </c>
      <c r="E50" s="50"/>
      <c r="F50" s="8">
        <v>100</v>
      </c>
    </row>
    <row r="51" spans="1:6" ht="24.75" customHeight="1">
      <c r="A51" s="43"/>
      <c r="B51" s="42" t="s">
        <v>83</v>
      </c>
      <c r="C51" s="5">
        <v>2022</v>
      </c>
      <c r="D51" s="5" t="s">
        <v>22</v>
      </c>
      <c r="E51" s="48">
        <v>17</v>
      </c>
      <c r="F51" s="8">
        <v>17</v>
      </c>
    </row>
    <row r="52" spans="1:6" ht="24.75" customHeight="1">
      <c r="A52" s="43"/>
      <c r="B52" s="43"/>
      <c r="C52" s="5">
        <v>2023</v>
      </c>
      <c r="D52" s="5" t="s">
        <v>22</v>
      </c>
      <c r="E52" s="49"/>
      <c r="F52" s="8">
        <v>17</v>
      </c>
    </row>
    <row r="53" spans="1:6" ht="24.75" customHeight="1">
      <c r="A53" s="43"/>
      <c r="B53" s="43"/>
      <c r="C53" s="5">
        <v>2024</v>
      </c>
      <c r="D53" s="5" t="s">
        <v>22</v>
      </c>
      <c r="E53" s="49"/>
      <c r="F53" s="8">
        <v>17</v>
      </c>
    </row>
    <row r="54" spans="1:6" ht="24.75" customHeight="1">
      <c r="A54" s="43"/>
      <c r="B54" s="44"/>
      <c r="C54" s="5">
        <v>2025</v>
      </c>
      <c r="D54" s="5" t="s">
        <v>22</v>
      </c>
      <c r="E54" s="50"/>
      <c r="F54" s="8">
        <v>17</v>
      </c>
    </row>
    <row r="55" spans="1:6" ht="24.75" customHeight="1">
      <c r="A55" s="43"/>
      <c r="B55" s="42" t="s">
        <v>84</v>
      </c>
      <c r="C55" s="5">
        <v>2022</v>
      </c>
      <c r="D55" s="5" t="s">
        <v>21</v>
      </c>
      <c r="E55" s="48">
        <v>100</v>
      </c>
      <c r="F55" s="8">
        <v>100</v>
      </c>
    </row>
    <row r="56" spans="1:6" ht="24.75" customHeight="1">
      <c r="A56" s="43"/>
      <c r="B56" s="43"/>
      <c r="C56" s="5">
        <v>2023</v>
      </c>
      <c r="D56" s="5" t="s">
        <v>21</v>
      </c>
      <c r="E56" s="49"/>
      <c r="F56" s="8">
        <v>100</v>
      </c>
    </row>
    <row r="57" spans="1:6" ht="24.75" customHeight="1">
      <c r="A57" s="43"/>
      <c r="B57" s="43"/>
      <c r="C57" s="5">
        <v>2024</v>
      </c>
      <c r="D57" s="5" t="s">
        <v>21</v>
      </c>
      <c r="E57" s="49"/>
      <c r="F57" s="8">
        <v>100</v>
      </c>
    </row>
    <row r="58" spans="1:6" ht="24.75" customHeight="1">
      <c r="A58" s="43"/>
      <c r="B58" s="44"/>
      <c r="C58" s="5">
        <v>2025</v>
      </c>
      <c r="D58" s="5" t="s">
        <v>21</v>
      </c>
      <c r="E58" s="50"/>
      <c r="F58" s="8">
        <v>100</v>
      </c>
    </row>
    <row r="59" spans="1:6" ht="24.75" customHeight="1">
      <c r="A59" s="43"/>
      <c r="B59" s="45" t="s">
        <v>85</v>
      </c>
      <c r="C59" s="5">
        <v>2022</v>
      </c>
      <c r="D59" s="5" t="s">
        <v>22</v>
      </c>
      <c r="E59" s="48">
        <v>13</v>
      </c>
      <c r="F59" s="8">
        <v>13</v>
      </c>
    </row>
    <row r="60" spans="1:6" ht="24.75" customHeight="1">
      <c r="A60" s="43"/>
      <c r="B60" s="46"/>
      <c r="C60" s="5">
        <v>2023</v>
      </c>
      <c r="D60" s="5" t="s">
        <v>22</v>
      </c>
      <c r="E60" s="49"/>
      <c r="F60" s="8">
        <v>13</v>
      </c>
    </row>
    <row r="61" spans="1:6" ht="24.75" customHeight="1">
      <c r="A61" s="43"/>
      <c r="B61" s="46"/>
      <c r="C61" s="5">
        <v>2024</v>
      </c>
      <c r="D61" s="5" t="s">
        <v>22</v>
      </c>
      <c r="E61" s="49"/>
      <c r="F61" s="8">
        <v>13</v>
      </c>
    </row>
    <row r="62" spans="1:6" ht="24.75" customHeight="1">
      <c r="A62" s="43"/>
      <c r="B62" s="47"/>
      <c r="C62" s="5">
        <v>2025</v>
      </c>
      <c r="D62" s="5" t="s">
        <v>22</v>
      </c>
      <c r="E62" s="50"/>
      <c r="F62" s="8">
        <v>13</v>
      </c>
    </row>
    <row r="63" spans="1:6" ht="24.75" customHeight="1">
      <c r="A63" s="43"/>
      <c r="B63" s="45" t="s">
        <v>86</v>
      </c>
      <c r="C63" s="5">
        <v>2022</v>
      </c>
      <c r="D63" s="5" t="s">
        <v>21</v>
      </c>
      <c r="E63" s="48">
        <v>100</v>
      </c>
      <c r="F63" s="8">
        <v>100</v>
      </c>
    </row>
    <row r="64" spans="1:6" ht="24.75" customHeight="1">
      <c r="A64" s="43"/>
      <c r="B64" s="46"/>
      <c r="C64" s="5">
        <v>2023</v>
      </c>
      <c r="D64" s="5" t="s">
        <v>21</v>
      </c>
      <c r="E64" s="49"/>
      <c r="F64" s="8">
        <v>100</v>
      </c>
    </row>
    <row r="65" spans="1:6" ht="24.75" customHeight="1">
      <c r="A65" s="43"/>
      <c r="B65" s="46"/>
      <c r="C65" s="5">
        <v>2024</v>
      </c>
      <c r="D65" s="5" t="s">
        <v>21</v>
      </c>
      <c r="E65" s="49"/>
      <c r="F65" s="8">
        <v>100</v>
      </c>
    </row>
    <row r="66" spans="1:6" ht="24.75" customHeight="1">
      <c r="A66" s="43"/>
      <c r="B66" s="47"/>
      <c r="C66" s="5">
        <v>2025</v>
      </c>
      <c r="D66" s="5" t="s">
        <v>21</v>
      </c>
      <c r="E66" s="50"/>
      <c r="F66" s="8">
        <v>100</v>
      </c>
    </row>
    <row r="67" spans="1:6" ht="24.75" customHeight="1">
      <c r="A67" s="43"/>
      <c r="B67" s="45" t="s">
        <v>87</v>
      </c>
      <c r="C67" s="5">
        <v>2022</v>
      </c>
      <c r="D67" s="5" t="s">
        <v>22</v>
      </c>
      <c r="E67" s="48">
        <v>13</v>
      </c>
      <c r="F67" s="8">
        <v>13</v>
      </c>
    </row>
    <row r="68" spans="1:6" ht="24.75" customHeight="1">
      <c r="A68" s="43"/>
      <c r="B68" s="46"/>
      <c r="C68" s="5">
        <v>2023</v>
      </c>
      <c r="D68" s="5" t="s">
        <v>22</v>
      </c>
      <c r="E68" s="49"/>
      <c r="F68" s="8">
        <v>13</v>
      </c>
    </row>
    <row r="69" spans="1:6" ht="24.75" customHeight="1">
      <c r="A69" s="43"/>
      <c r="B69" s="46"/>
      <c r="C69" s="5">
        <v>2024</v>
      </c>
      <c r="D69" s="5" t="s">
        <v>22</v>
      </c>
      <c r="E69" s="49"/>
      <c r="F69" s="8">
        <v>13</v>
      </c>
    </row>
    <row r="70" spans="1:6" ht="24.75" customHeight="1">
      <c r="A70" s="43"/>
      <c r="B70" s="47"/>
      <c r="C70" s="5">
        <v>2025</v>
      </c>
      <c r="D70" s="5" t="s">
        <v>22</v>
      </c>
      <c r="E70" s="50"/>
      <c r="F70" s="8">
        <v>13</v>
      </c>
    </row>
    <row r="71" spans="1:6" ht="24.75" customHeight="1">
      <c r="A71" s="43"/>
      <c r="B71" s="45" t="s">
        <v>88</v>
      </c>
      <c r="C71" s="5">
        <v>2022</v>
      </c>
      <c r="D71" s="5" t="s">
        <v>21</v>
      </c>
      <c r="E71" s="48">
        <v>100</v>
      </c>
      <c r="F71" s="8">
        <v>100</v>
      </c>
    </row>
    <row r="72" spans="1:6" ht="24.75" customHeight="1">
      <c r="A72" s="43"/>
      <c r="B72" s="46"/>
      <c r="C72" s="5">
        <v>2023</v>
      </c>
      <c r="D72" s="5" t="s">
        <v>21</v>
      </c>
      <c r="E72" s="49"/>
      <c r="F72" s="8">
        <v>100</v>
      </c>
    </row>
    <row r="73" spans="1:6" ht="24.75" customHeight="1">
      <c r="A73" s="43"/>
      <c r="B73" s="46"/>
      <c r="C73" s="5">
        <v>2024</v>
      </c>
      <c r="D73" s="5" t="s">
        <v>21</v>
      </c>
      <c r="E73" s="49"/>
      <c r="F73" s="8">
        <v>100</v>
      </c>
    </row>
    <row r="74" spans="1:6" ht="24.75" customHeight="1">
      <c r="A74" s="43"/>
      <c r="B74" s="47"/>
      <c r="C74" s="5">
        <v>2025</v>
      </c>
      <c r="D74" s="5" t="s">
        <v>21</v>
      </c>
      <c r="E74" s="50"/>
      <c r="F74" s="8">
        <v>100</v>
      </c>
    </row>
    <row r="75" spans="1:6" ht="24.75" customHeight="1">
      <c r="A75" s="43"/>
      <c r="B75" s="45" t="s">
        <v>89</v>
      </c>
      <c r="C75" s="5">
        <v>2022</v>
      </c>
      <c r="D75" s="5" t="s">
        <v>21</v>
      </c>
      <c r="E75" s="48">
        <v>100</v>
      </c>
      <c r="F75" s="8">
        <v>100</v>
      </c>
    </row>
    <row r="76" spans="1:6" ht="24.75" customHeight="1">
      <c r="A76" s="43"/>
      <c r="B76" s="46"/>
      <c r="C76" s="5">
        <v>2023</v>
      </c>
      <c r="D76" s="5" t="s">
        <v>21</v>
      </c>
      <c r="E76" s="49"/>
      <c r="F76" s="8">
        <v>100</v>
      </c>
    </row>
    <row r="77" spans="1:6" ht="24.75" customHeight="1">
      <c r="A77" s="43"/>
      <c r="B77" s="46"/>
      <c r="C77" s="5">
        <v>2024</v>
      </c>
      <c r="D77" s="5" t="s">
        <v>21</v>
      </c>
      <c r="E77" s="49"/>
      <c r="F77" s="8">
        <v>100</v>
      </c>
    </row>
    <row r="78" spans="1:6" ht="24.75" customHeight="1">
      <c r="A78" s="43"/>
      <c r="B78" s="47"/>
      <c r="C78" s="5">
        <v>2025</v>
      </c>
      <c r="D78" s="5" t="s">
        <v>21</v>
      </c>
      <c r="E78" s="50"/>
      <c r="F78" s="8">
        <v>100</v>
      </c>
    </row>
    <row r="79" spans="1:6" ht="24.95" customHeight="1">
      <c r="A79" s="43"/>
      <c r="B79" s="45" t="s">
        <v>90</v>
      </c>
      <c r="C79" s="5">
        <v>2022</v>
      </c>
      <c r="D79" s="5" t="s">
        <v>21</v>
      </c>
      <c r="E79" s="48">
        <v>100</v>
      </c>
      <c r="F79" s="8">
        <v>100</v>
      </c>
    </row>
    <row r="80" spans="1:6" ht="24.95" customHeight="1">
      <c r="A80" s="43"/>
      <c r="B80" s="46"/>
      <c r="C80" s="5">
        <v>2023</v>
      </c>
      <c r="D80" s="5" t="s">
        <v>21</v>
      </c>
      <c r="E80" s="49"/>
      <c r="F80" s="8">
        <v>100</v>
      </c>
    </row>
    <row r="81" spans="1:6" ht="24.95" customHeight="1">
      <c r="A81" s="43"/>
      <c r="B81" s="46"/>
      <c r="C81" s="5">
        <v>2024</v>
      </c>
      <c r="D81" s="5" t="s">
        <v>21</v>
      </c>
      <c r="E81" s="49"/>
      <c r="F81" s="8">
        <v>100</v>
      </c>
    </row>
    <row r="82" spans="1:6" ht="24.95" customHeight="1">
      <c r="A82" s="43"/>
      <c r="B82" s="47"/>
      <c r="C82" s="5">
        <v>2025</v>
      </c>
      <c r="D82" s="5" t="s">
        <v>21</v>
      </c>
      <c r="E82" s="50"/>
      <c r="F82" s="8">
        <v>100</v>
      </c>
    </row>
    <row r="83" spans="1:6" ht="24.75" customHeight="1">
      <c r="A83" s="43"/>
      <c r="B83" s="45" t="s">
        <v>91</v>
      </c>
      <c r="C83" s="5">
        <v>2022</v>
      </c>
      <c r="D83" s="5" t="s">
        <v>21</v>
      </c>
      <c r="E83" s="48">
        <v>100</v>
      </c>
      <c r="F83" s="8">
        <v>100</v>
      </c>
    </row>
    <row r="84" spans="1:6" ht="24.75" customHeight="1">
      <c r="A84" s="43"/>
      <c r="B84" s="46"/>
      <c r="C84" s="5">
        <v>2023</v>
      </c>
      <c r="D84" s="5" t="s">
        <v>21</v>
      </c>
      <c r="E84" s="49"/>
      <c r="F84" s="8">
        <v>100</v>
      </c>
    </row>
    <row r="85" spans="1:6" ht="24.75" customHeight="1">
      <c r="A85" s="43"/>
      <c r="B85" s="46"/>
      <c r="C85" s="5">
        <v>2024</v>
      </c>
      <c r="D85" s="5" t="s">
        <v>21</v>
      </c>
      <c r="E85" s="49"/>
      <c r="F85" s="8">
        <v>100</v>
      </c>
    </row>
    <row r="86" spans="1:6" ht="24.75" customHeight="1">
      <c r="A86" s="43"/>
      <c r="B86" s="47"/>
      <c r="C86" s="5">
        <v>2025</v>
      </c>
      <c r="D86" s="5" t="s">
        <v>21</v>
      </c>
      <c r="E86" s="50"/>
      <c r="F86" s="8">
        <v>100</v>
      </c>
    </row>
    <row r="87" spans="1:6" ht="24.95" customHeight="1">
      <c r="A87" s="43"/>
      <c r="B87" s="45" t="s">
        <v>225</v>
      </c>
      <c r="C87" s="5">
        <v>2022</v>
      </c>
      <c r="D87" s="5" t="s">
        <v>21</v>
      </c>
      <c r="E87" s="48">
        <v>100</v>
      </c>
      <c r="F87" s="8">
        <v>100</v>
      </c>
    </row>
    <row r="88" spans="1:6" ht="24.95" customHeight="1">
      <c r="A88" s="43"/>
      <c r="B88" s="46"/>
      <c r="C88" s="5">
        <v>2023</v>
      </c>
      <c r="D88" s="5" t="s">
        <v>21</v>
      </c>
      <c r="E88" s="49"/>
      <c r="F88" s="8">
        <v>100</v>
      </c>
    </row>
    <row r="89" spans="1:6" ht="24.95" customHeight="1">
      <c r="A89" s="43"/>
      <c r="B89" s="46"/>
      <c r="C89" s="5">
        <v>2024</v>
      </c>
      <c r="D89" s="5" t="s">
        <v>21</v>
      </c>
      <c r="E89" s="49"/>
      <c r="F89" s="8">
        <v>100</v>
      </c>
    </row>
    <row r="90" spans="1:6" ht="24.95" customHeight="1">
      <c r="A90" s="43"/>
      <c r="B90" s="47"/>
      <c r="C90" s="5">
        <v>2025</v>
      </c>
      <c r="D90" s="5" t="s">
        <v>21</v>
      </c>
      <c r="E90" s="50"/>
      <c r="F90" s="8">
        <v>100</v>
      </c>
    </row>
    <row r="91" spans="1:6" ht="24.95" customHeight="1">
      <c r="A91" s="43"/>
      <c r="B91" s="45" t="s">
        <v>92</v>
      </c>
      <c r="C91" s="5">
        <v>2022</v>
      </c>
      <c r="D91" s="5" t="s">
        <v>23</v>
      </c>
      <c r="E91" s="48">
        <v>11</v>
      </c>
      <c r="F91" s="8">
        <v>6</v>
      </c>
    </row>
    <row r="92" spans="1:6" ht="24.95" customHeight="1">
      <c r="A92" s="43"/>
      <c r="B92" s="46"/>
      <c r="C92" s="5">
        <v>2023</v>
      </c>
      <c r="D92" s="5" t="s">
        <v>23</v>
      </c>
      <c r="E92" s="49"/>
      <c r="F92" s="8">
        <v>0</v>
      </c>
    </row>
    <row r="93" spans="1:6" ht="24.95" customHeight="1">
      <c r="A93" s="43"/>
      <c r="B93" s="46"/>
      <c r="C93" s="5">
        <v>2024</v>
      </c>
      <c r="D93" s="5" t="s">
        <v>23</v>
      </c>
      <c r="E93" s="49"/>
      <c r="F93" s="8">
        <v>0</v>
      </c>
    </row>
    <row r="94" spans="1:6" ht="24.95" customHeight="1">
      <c r="A94" s="43"/>
      <c r="B94" s="47"/>
      <c r="C94" s="5">
        <v>2025</v>
      </c>
      <c r="D94" s="5" t="s">
        <v>23</v>
      </c>
      <c r="E94" s="50"/>
      <c r="F94" s="8">
        <v>0</v>
      </c>
    </row>
    <row r="95" spans="1:6" ht="24.75" customHeight="1">
      <c r="A95" s="43"/>
      <c r="B95" s="45" t="s">
        <v>156</v>
      </c>
      <c r="C95" s="5">
        <v>2022</v>
      </c>
      <c r="D95" s="5" t="s">
        <v>21</v>
      </c>
      <c r="E95" s="48">
        <v>100</v>
      </c>
      <c r="F95" s="8">
        <v>100</v>
      </c>
    </row>
    <row r="96" spans="1:6" ht="24.75" customHeight="1">
      <c r="A96" s="43"/>
      <c r="B96" s="46"/>
      <c r="C96" s="5">
        <v>2023</v>
      </c>
      <c r="D96" s="5" t="s">
        <v>21</v>
      </c>
      <c r="E96" s="49"/>
      <c r="F96" s="8">
        <v>100</v>
      </c>
    </row>
    <row r="97" spans="1:6" ht="24.75" customHeight="1">
      <c r="A97" s="43"/>
      <c r="B97" s="46"/>
      <c r="C97" s="5">
        <v>2024</v>
      </c>
      <c r="D97" s="5" t="s">
        <v>21</v>
      </c>
      <c r="E97" s="49"/>
      <c r="F97" s="8">
        <v>100</v>
      </c>
    </row>
    <row r="98" spans="1:6" ht="24.75" customHeight="1">
      <c r="A98" s="43"/>
      <c r="B98" s="47"/>
      <c r="C98" s="5">
        <v>2025</v>
      </c>
      <c r="D98" s="5" t="s">
        <v>21</v>
      </c>
      <c r="E98" s="50"/>
      <c r="F98" s="8">
        <v>100</v>
      </c>
    </row>
    <row r="99" spans="1:6" ht="24.75" customHeight="1">
      <c r="A99" s="43"/>
      <c r="B99" s="42" t="s">
        <v>157</v>
      </c>
      <c r="C99" s="5">
        <v>2022</v>
      </c>
      <c r="D99" s="5" t="s">
        <v>22</v>
      </c>
      <c r="E99" s="48">
        <v>7</v>
      </c>
      <c r="F99" s="8">
        <v>7</v>
      </c>
    </row>
    <row r="100" spans="1:6" ht="24.75" customHeight="1">
      <c r="A100" s="43"/>
      <c r="B100" s="43"/>
      <c r="C100" s="5">
        <v>2023</v>
      </c>
      <c r="D100" s="5" t="s">
        <v>22</v>
      </c>
      <c r="E100" s="49"/>
      <c r="F100" s="8">
        <v>5</v>
      </c>
    </row>
    <row r="101" spans="1:6" ht="24.75" customHeight="1">
      <c r="A101" s="43"/>
      <c r="B101" s="43"/>
      <c r="C101" s="5">
        <v>2024</v>
      </c>
      <c r="D101" s="5" t="s">
        <v>22</v>
      </c>
      <c r="E101" s="49"/>
      <c r="F101" s="8">
        <v>5</v>
      </c>
    </row>
    <row r="102" spans="1:6" ht="24.75" customHeight="1">
      <c r="A102" s="43"/>
      <c r="B102" s="44"/>
      <c r="C102" s="5">
        <v>2025</v>
      </c>
      <c r="D102" s="5" t="s">
        <v>22</v>
      </c>
      <c r="E102" s="50"/>
      <c r="F102" s="8">
        <v>5</v>
      </c>
    </row>
    <row r="103" spans="1:6" ht="24.75" customHeight="1">
      <c r="A103" s="43"/>
      <c r="B103" s="45" t="s">
        <v>158</v>
      </c>
      <c r="C103" s="5">
        <v>2022</v>
      </c>
      <c r="D103" s="5" t="s">
        <v>21</v>
      </c>
      <c r="E103" s="48">
        <v>24</v>
      </c>
      <c r="F103" s="8">
        <v>82</v>
      </c>
    </row>
    <row r="104" spans="1:6" ht="24.75" customHeight="1">
      <c r="A104" s="43"/>
      <c r="B104" s="46"/>
      <c r="C104" s="5">
        <v>2023</v>
      </c>
      <c r="D104" s="5" t="s">
        <v>21</v>
      </c>
      <c r="E104" s="49"/>
      <c r="F104" s="8">
        <v>70</v>
      </c>
    </row>
    <row r="105" spans="1:6" ht="24.75" customHeight="1">
      <c r="A105" s="43"/>
      <c r="B105" s="46"/>
      <c r="C105" s="5">
        <v>2024</v>
      </c>
      <c r="D105" s="5" t="s">
        <v>21</v>
      </c>
      <c r="E105" s="49"/>
      <c r="F105" s="8">
        <v>53</v>
      </c>
    </row>
    <row r="106" spans="1:6" ht="24.75" customHeight="1">
      <c r="A106" s="44"/>
      <c r="B106" s="47"/>
      <c r="C106" s="5">
        <v>2025</v>
      </c>
      <c r="D106" s="5" t="s">
        <v>21</v>
      </c>
      <c r="E106" s="50"/>
      <c r="F106" s="8">
        <v>24</v>
      </c>
    </row>
    <row r="107" spans="1:6" ht="24.75" customHeight="1">
      <c r="A107" s="42" t="s">
        <v>149</v>
      </c>
      <c r="B107" s="45" t="s">
        <v>159</v>
      </c>
      <c r="C107" s="5">
        <v>2022</v>
      </c>
      <c r="D107" s="5" t="s">
        <v>22</v>
      </c>
      <c r="E107" s="48">
        <v>9</v>
      </c>
      <c r="F107" s="8">
        <v>8</v>
      </c>
    </row>
    <row r="108" spans="1:6" ht="24.75" customHeight="1">
      <c r="A108" s="43"/>
      <c r="B108" s="46"/>
      <c r="C108" s="5">
        <v>2023</v>
      </c>
      <c r="D108" s="5" t="s">
        <v>22</v>
      </c>
      <c r="E108" s="49"/>
      <c r="F108" s="8">
        <v>8</v>
      </c>
    </row>
    <row r="109" spans="1:6" ht="24.75" customHeight="1">
      <c r="A109" s="43"/>
      <c r="B109" s="46"/>
      <c r="C109" s="5">
        <v>2024</v>
      </c>
      <c r="D109" s="5" t="s">
        <v>22</v>
      </c>
      <c r="E109" s="49"/>
      <c r="F109" s="8">
        <v>8</v>
      </c>
    </row>
    <row r="110" spans="1:6" ht="24.75" customHeight="1">
      <c r="A110" s="43"/>
      <c r="B110" s="47"/>
      <c r="C110" s="5">
        <v>2025</v>
      </c>
      <c r="D110" s="5" t="s">
        <v>22</v>
      </c>
      <c r="E110" s="50"/>
      <c r="F110" s="8">
        <v>8</v>
      </c>
    </row>
    <row r="111" spans="1:6" ht="24.75" customHeight="1">
      <c r="A111" s="43"/>
      <c r="B111" s="45" t="s">
        <v>160</v>
      </c>
      <c r="C111" s="5">
        <v>2022</v>
      </c>
      <c r="D111" s="5" t="s">
        <v>23</v>
      </c>
      <c r="E111" s="48">
        <v>42</v>
      </c>
      <c r="F111" s="8">
        <v>38</v>
      </c>
    </row>
    <row r="112" spans="1:6" ht="24.75" customHeight="1">
      <c r="A112" s="43"/>
      <c r="B112" s="46"/>
      <c r="C112" s="5">
        <v>2023</v>
      </c>
      <c r="D112" s="5" t="s">
        <v>23</v>
      </c>
      <c r="E112" s="49"/>
      <c r="F112" s="8">
        <v>35</v>
      </c>
    </row>
    <row r="113" spans="1:6" ht="24.75" customHeight="1">
      <c r="A113" s="43"/>
      <c r="B113" s="46"/>
      <c r="C113" s="5">
        <v>2024</v>
      </c>
      <c r="D113" s="5" t="s">
        <v>23</v>
      </c>
      <c r="E113" s="49"/>
      <c r="F113" s="8">
        <v>35</v>
      </c>
    </row>
    <row r="114" spans="1:6" ht="24.75" customHeight="1">
      <c r="A114" s="43"/>
      <c r="B114" s="47"/>
      <c r="C114" s="5">
        <v>2025</v>
      </c>
      <c r="D114" s="5" t="s">
        <v>23</v>
      </c>
      <c r="E114" s="50"/>
      <c r="F114" s="8">
        <v>35</v>
      </c>
    </row>
    <row r="115" spans="1:6" ht="24.75" customHeight="1">
      <c r="A115" s="43"/>
      <c r="B115" s="45" t="s">
        <v>93</v>
      </c>
      <c r="C115" s="5">
        <v>2022</v>
      </c>
      <c r="D115" s="5" t="s">
        <v>23</v>
      </c>
      <c r="E115" s="48">
        <v>9</v>
      </c>
      <c r="F115" s="8">
        <v>9</v>
      </c>
    </row>
    <row r="116" spans="1:6" ht="24.75" customHeight="1">
      <c r="A116" s="43"/>
      <c r="B116" s="46"/>
      <c r="C116" s="5">
        <v>2023</v>
      </c>
      <c r="D116" s="5" t="s">
        <v>23</v>
      </c>
      <c r="E116" s="49"/>
      <c r="F116" s="8">
        <v>9</v>
      </c>
    </row>
    <row r="117" spans="1:6" ht="24.75" customHeight="1">
      <c r="A117" s="43"/>
      <c r="B117" s="46"/>
      <c r="C117" s="5">
        <v>2024</v>
      </c>
      <c r="D117" s="5" t="s">
        <v>23</v>
      </c>
      <c r="E117" s="49"/>
      <c r="F117" s="8">
        <v>9</v>
      </c>
    </row>
    <row r="118" spans="1:6" ht="24.75" customHeight="1">
      <c r="A118" s="43"/>
      <c r="B118" s="47"/>
      <c r="C118" s="5">
        <v>2025</v>
      </c>
      <c r="D118" s="5" t="s">
        <v>23</v>
      </c>
      <c r="E118" s="50"/>
      <c r="F118" s="8">
        <v>9</v>
      </c>
    </row>
    <row r="119" spans="1:6" ht="24.75" customHeight="1">
      <c r="A119" s="43"/>
      <c r="B119" s="45" t="s">
        <v>94</v>
      </c>
      <c r="C119" s="5">
        <v>2022</v>
      </c>
      <c r="D119" s="5" t="s">
        <v>21</v>
      </c>
      <c r="E119" s="48">
        <v>70</v>
      </c>
      <c r="F119" s="8">
        <v>70</v>
      </c>
    </row>
    <row r="120" spans="1:6" ht="24.75" customHeight="1">
      <c r="A120" s="43"/>
      <c r="B120" s="46"/>
      <c r="C120" s="5">
        <v>2023</v>
      </c>
      <c r="D120" s="5" t="s">
        <v>21</v>
      </c>
      <c r="E120" s="49"/>
      <c r="F120" s="8">
        <v>70</v>
      </c>
    </row>
    <row r="121" spans="1:6" ht="24.75" customHeight="1">
      <c r="A121" s="43"/>
      <c r="B121" s="46"/>
      <c r="C121" s="5">
        <v>2024</v>
      </c>
      <c r="D121" s="5" t="s">
        <v>21</v>
      </c>
      <c r="E121" s="49"/>
      <c r="F121" s="8">
        <v>70</v>
      </c>
    </row>
    <row r="122" spans="1:6" ht="24.75" customHeight="1">
      <c r="A122" s="43"/>
      <c r="B122" s="47"/>
      <c r="C122" s="5">
        <v>2025</v>
      </c>
      <c r="D122" s="5" t="s">
        <v>21</v>
      </c>
      <c r="E122" s="50"/>
      <c r="F122" s="8">
        <v>70</v>
      </c>
    </row>
    <row r="123" spans="1:6" ht="24.75" customHeight="1">
      <c r="A123" s="43"/>
      <c r="B123" s="45" t="s">
        <v>95</v>
      </c>
      <c r="C123" s="5">
        <v>2022</v>
      </c>
      <c r="D123" s="5" t="s">
        <v>21</v>
      </c>
      <c r="E123" s="48">
        <v>16.5</v>
      </c>
      <c r="F123" s="8">
        <v>16.5</v>
      </c>
    </row>
    <row r="124" spans="1:6" ht="24.75" customHeight="1">
      <c r="A124" s="43"/>
      <c r="B124" s="46"/>
      <c r="C124" s="5">
        <v>2023</v>
      </c>
      <c r="D124" s="5" t="s">
        <v>21</v>
      </c>
      <c r="E124" s="49"/>
      <c r="F124" s="8">
        <v>16.5</v>
      </c>
    </row>
    <row r="125" spans="1:6" ht="24.75" customHeight="1">
      <c r="A125" s="43"/>
      <c r="B125" s="46"/>
      <c r="C125" s="5">
        <v>2024</v>
      </c>
      <c r="D125" s="5" t="s">
        <v>21</v>
      </c>
      <c r="E125" s="49"/>
      <c r="F125" s="8">
        <v>16.5</v>
      </c>
    </row>
    <row r="126" spans="1:6" ht="24.75" customHeight="1">
      <c r="A126" s="43"/>
      <c r="B126" s="47"/>
      <c r="C126" s="5">
        <v>2025</v>
      </c>
      <c r="D126" s="5" t="s">
        <v>21</v>
      </c>
      <c r="E126" s="50"/>
      <c r="F126" s="8">
        <v>16.5</v>
      </c>
    </row>
    <row r="127" spans="1:6" ht="24.75" customHeight="1">
      <c r="A127" s="43"/>
      <c r="B127" s="45" t="s">
        <v>96</v>
      </c>
      <c r="C127" s="5">
        <v>2022</v>
      </c>
      <c r="D127" s="5" t="s">
        <v>23</v>
      </c>
      <c r="E127" s="48">
        <v>5260</v>
      </c>
      <c r="F127" s="8">
        <v>5300</v>
      </c>
    </row>
    <row r="128" spans="1:6" ht="24.75" customHeight="1">
      <c r="A128" s="43"/>
      <c r="B128" s="46"/>
      <c r="C128" s="5">
        <v>2023</v>
      </c>
      <c r="D128" s="5" t="s">
        <v>23</v>
      </c>
      <c r="E128" s="49"/>
      <c r="F128" s="8">
        <v>5300</v>
      </c>
    </row>
    <row r="129" spans="1:6" ht="24.75" customHeight="1">
      <c r="A129" s="43"/>
      <c r="B129" s="46"/>
      <c r="C129" s="5">
        <v>2024</v>
      </c>
      <c r="D129" s="5" t="s">
        <v>23</v>
      </c>
      <c r="E129" s="49"/>
      <c r="F129" s="8">
        <v>5300</v>
      </c>
    </row>
    <row r="130" spans="1:6" ht="24.75" customHeight="1">
      <c r="A130" s="43"/>
      <c r="B130" s="47"/>
      <c r="C130" s="5">
        <v>2025</v>
      </c>
      <c r="D130" s="5" t="s">
        <v>23</v>
      </c>
      <c r="E130" s="50"/>
      <c r="F130" s="8">
        <v>5300</v>
      </c>
    </row>
    <row r="131" spans="1:6" ht="24.75" customHeight="1">
      <c r="A131" s="43"/>
      <c r="B131" s="45" t="s">
        <v>97</v>
      </c>
      <c r="C131" s="5">
        <v>2022</v>
      </c>
      <c r="D131" s="5" t="s">
        <v>23</v>
      </c>
      <c r="E131" s="48">
        <v>1700</v>
      </c>
      <c r="F131" s="8">
        <v>1750</v>
      </c>
    </row>
    <row r="132" spans="1:6" ht="24.75" customHeight="1">
      <c r="A132" s="43"/>
      <c r="B132" s="46"/>
      <c r="C132" s="5">
        <v>2023</v>
      </c>
      <c r="D132" s="5" t="s">
        <v>23</v>
      </c>
      <c r="E132" s="49"/>
      <c r="F132" s="8">
        <v>1750</v>
      </c>
    </row>
    <row r="133" spans="1:6" ht="24.75" customHeight="1">
      <c r="A133" s="43"/>
      <c r="B133" s="46"/>
      <c r="C133" s="5">
        <v>2024</v>
      </c>
      <c r="D133" s="5" t="s">
        <v>23</v>
      </c>
      <c r="E133" s="49"/>
      <c r="F133" s="8">
        <v>1750</v>
      </c>
    </row>
    <row r="134" spans="1:6" ht="24.75" customHeight="1">
      <c r="A134" s="44"/>
      <c r="B134" s="47"/>
      <c r="C134" s="5">
        <v>2025</v>
      </c>
      <c r="D134" s="5" t="s">
        <v>23</v>
      </c>
      <c r="E134" s="50"/>
      <c r="F134" s="8">
        <v>1750</v>
      </c>
    </row>
    <row r="135" spans="1:6" ht="24.75" customHeight="1">
      <c r="A135" s="42" t="s">
        <v>150</v>
      </c>
      <c r="B135" s="45" t="s">
        <v>98</v>
      </c>
      <c r="C135" s="5">
        <v>2022</v>
      </c>
      <c r="D135" s="5" t="s">
        <v>21</v>
      </c>
      <c r="E135" s="48">
        <v>100</v>
      </c>
      <c r="F135" s="8">
        <v>100</v>
      </c>
    </row>
    <row r="136" spans="1:6" ht="24.75" customHeight="1">
      <c r="A136" s="43"/>
      <c r="B136" s="46"/>
      <c r="C136" s="5">
        <v>2023</v>
      </c>
      <c r="D136" s="5" t="s">
        <v>21</v>
      </c>
      <c r="E136" s="49"/>
      <c r="F136" s="8">
        <v>100</v>
      </c>
    </row>
    <row r="137" spans="1:6" ht="24.75" customHeight="1">
      <c r="A137" s="43"/>
      <c r="B137" s="46"/>
      <c r="C137" s="5">
        <v>2024</v>
      </c>
      <c r="D137" s="5" t="s">
        <v>21</v>
      </c>
      <c r="E137" s="49"/>
      <c r="F137" s="8">
        <v>100</v>
      </c>
    </row>
    <row r="138" spans="1:6" ht="24.75" customHeight="1">
      <c r="A138" s="43"/>
      <c r="B138" s="47"/>
      <c r="C138" s="5">
        <v>2025</v>
      </c>
      <c r="D138" s="5" t="s">
        <v>21</v>
      </c>
      <c r="E138" s="50"/>
      <c r="F138" s="8">
        <v>100</v>
      </c>
    </row>
    <row r="139" spans="1:6" ht="24.75" customHeight="1">
      <c r="A139" s="43"/>
      <c r="B139" s="45" t="s">
        <v>161</v>
      </c>
      <c r="C139" s="5">
        <v>2022</v>
      </c>
      <c r="D139" s="5" t="s">
        <v>21</v>
      </c>
      <c r="E139" s="48">
        <v>100</v>
      </c>
      <c r="F139" s="8">
        <v>100</v>
      </c>
    </row>
    <row r="140" spans="1:6" ht="24.75" customHeight="1">
      <c r="A140" s="43"/>
      <c r="B140" s="46"/>
      <c r="C140" s="5">
        <v>2023</v>
      </c>
      <c r="D140" s="5" t="s">
        <v>21</v>
      </c>
      <c r="E140" s="49"/>
      <c r="F140" s="8">
        <v>100</v>
      </c>
    </row>
    <row r="141" spans="1:6" ht="24.75" customHeight="1">
      <c r="A141" s="43"/>
      <c r="B141" s="46"/>
      <c r="C141" s="5">
        <v>2024</v>
      </c>
      <c r="D141" s="5" t="s">
        <v>21</v>
      </c>
      <c r="E141" s="49"/>
      <c r="F141" s="8">
        <v>100</v>
      </c>
    </row>
    <row r="142" spans="1:6" ht="24.75" customHeight="1">
      <c r="A142" s="44"/>
      <c r="B142" s="47"/>
      <c r="C142" s="5">
        <v>2025</v>
      </c>
      <c r="D142" s="5" t="s">
        <v>21</v>
      </c>
      <c r="E142" s="50"/>
      <c r="F142" s="8">
        <v>100</v>
      </c>
    </row>
    <row r="143" spans="1:6" ht="24.95" customHeight="1">
      <c r="A143" s="42" t="s">
        <v>151</v>
      </c>
      <c r="B143" s="45" t="s">
        <v>99</v>
      </c>
      <c r="C143" s="5">
        <v>2022</v>
      </c>
      <c r="D143" s="5" t="s">
        <v>21</v>
      </c>
      <c r="E143" s="48">
        <v>100</v>
      </c>
      <c r="F143" s="8">
        <v>100</v>
      </c>
    </row>
    <row r="144" spans="1:6" ht="24.95" customHeight="1">
      <c r="A144" s="43"/>
      <c r="B144" s="46"/>
      <c r="C144" s="5">
        <v>2023</v>
      </c>
      <c r="D144" s="5" t="s">
        <v>21</v>
      </c>
      <c r="E144" s="49"/>
      <c r="F144" s="8">
        <v>100</v>
      </c>
    </row>
    <row r="145" spans="1:6" ht="24.95" customHeight="1">
      <c r="A145" s="43"/>
      <c r="B145" s="46"/>
      <c r="C145" s="5">
        <v>2024</v>
      </c>
      <c r="D145" s="5" t="s">
        <v>21</v>
      </c>
      <c r="E145" s="49"/>
      <c r="F145" s="8">
        <v>100</v>
      </c>
    </row>
    <row r="146" spans="1:6" ht="38.25" customHeight="1">
      <c r="A146" s="44"/>
      <c r="B146" s="47"/>
      <c r="C146" s="5">
        <v>2025</v>
      </c>
      <c r="D146" s="5" t="s">
        <v>21</v>
      </c>
      <c r="E146" s="50"/>
      <c r="F146" s="8">
        <v>100</v>
      </c>
    </row>
    <row r="147" spans="1:6" ht="24.75" customHeight="1">
      <c r="A147" s="42" t="s">
        <v>152</v>
      </c>
      <c r="B147" s="45" t="s">
        <v>100</v>
      </c>
      <c r="C147" s="5">
        <v>2022</v>
      </c>
      <c r="D147" s="5" t="s">
        <v>21</v>
      </c>
      <c r="E147" s="48">
        <v>100</v>
      </c>
      <c r="F147" s="8">
        <v>100</v>
      </c>
    </row>
    <row r="148" spans="1:6" ht="24.75" customHeight="1">
      <c r="A148" s="43"/>
      <c r="B148" s="46"/>
      <c r="C148" s="5">
        <v>2023</v>
      </c>
      <c r="D148" s="5" t="s">
        <v>21</v>
      </c>
      <c r="E148" s="49"/>
      <c r="F148" s="8">
        <v>100</v>
      </c>
    </row>
    <row r="149" spans="1:6" ht="24.75" customHeight="1">
      <c r="A149" s="43"/>
      <c r="B149" s="46"/>
      <c r="C149" s="5">
        <v>2024</v>
      </c>
      <c r="D149" s="5" t="s">
        <v>21</v>
      </c>
      <c r="E149" s="49"/>
      <c r="F149" s="8">
        <v>100</v>
      </c>
    </row>
    <row r="150" spans="1:6" ht="24.75" customHeight="1">
      <c r="A150" s="43"/>
      <c r="B150" s="47"/>
      <c r="C150" s="5">
        <v>2025</v>
      </c>
      <c r="D150" s="5" t="s">
        <v>21</v>
      </c>
      <c r="E150" s="50"/>
      <c r="F150" s="8">
        <v>100</v>
      </c>
    </row>
    <row r="151" spans="1:6" ht="25.5" customHeight="1">
      <c r="A151" s="43"/>
      <c r="B151" s="45" t="s">
        <v>162</v>
      </c>
      <c r="C151" s="5">
        <v>2022</v>
      </c>
      <c r="D151" s="5" t="s">
        <v>22</v>
      </c>
      <c r="E151" s="48">
        <v>25</v>
      </c>
      <c r="F151" s="8">
        <v>100</v>
      </c>
    </row>
    <row r="152" spans="1:6" ht="25.5" customHeight="1">
      <c r="A152" s="43"/>
      <c r="B152" s="46"/>
      <c r="C152" s="5">
        <v>2023</v>
      </c>
      <c r="D152" s="5" t="s">
        <v>22</v>
      </c>
      <c r="E152" s="49"/>
      <c r="F152" s="8">
        <v>160</v>
      </c>
    </row>
    <row r="153" spans="1:6" ht="28.5" customHeight="1">
      <c r="A153" s="43"/>
      <c r="B153" s="46"/>
      <c r="C153" s="5">
        <v>2024</v>
      </c>
      <c r="D153" s="5" t="s">
        <v>22</v>
      </c>
      <c r="E153" s="49"/>
      <c r="F153" s="8">
        <v>320</v>
      </c>
    </row>
    <row r="154" spans="1:6" ht="27.75" customHeight="1">
      <c r="A154" s="44"/>
      <c r="B154" s="47"/>
      <c r="C154" s="5">
        <v>2025</v>
      </c>
      <c r="D154" s="5" t="s">
        <v>22</v>
      </c>
      <c r="E154" s="50"/>
      <c r="F154" s="8">
        <v>0</v>
      </c>
    </row>
    <row r="155" spans="1:6" ht="27.75" customHeight="1">
      <c r="A155" s="42" t="s">
        <v>201</v>
      </c>
      <c r="B155" s="45" t="s">
        <v>200</v>
      </c>
      <c r="C155" s="5">
        <v>2022</v>
      </c>
      <c r="D155" s="5" t="s">
        <v>22</v>
      </c>
      <c r="E155" s="48">
        <v>0</v>
      </c>
      <c r="F155" s="8">
        <v>8</v>
      </c>
    </row>
    <row r="156" spans="1:6" ht="27.75" customHeight="1">
      <c r="A156" s="43"/>
      <c r="B156" s="46"/>
      <c r="C156" s="5">
        <v>2023</v>
      </c>
      <c r="D156" s="5" t="s">
        <v>22</v>
      </c>
      <c r="E156" s="49"/>
      <c r="F156" s="8">
        <v>8</v>
      </c>
    </row>
    <row r="157" spans="1:6" ht="27.75" customHeight="1">
      <c r="A157" s="43"/>
      <c r="B157" s="46"/>
      <c r="C157" s="5">
        <v>2024</v>
      </c>
      <c r="D157" s="5" t="s">
        <v>22</v>
      </c>
      <c r="E157" s="49"/>
      <c r="F157" s="8">
        <v>8</v>
      </c>
    </row>
    <row r="158" spans="1:6" ht="27.75" customHeight="1">
      <c r="A158" s="44"/>
      <c r="B158" s="47"/>
      <c r="C158" s="5">
        <v>2025</v>
      </c>
      <c r="D158" s="5" t="s">
        <v>22</v>
      </c>
      <c r="E158" s="50"/>
      <c r="F158" s="8">
        <v>8</v>
      </c>
    </row>
    <row r="159" spans="1:6" ht="27.75" customHeight="1">
      <c r="A159" s="42" t="s">
        <v>203</v>
      </c>
      <c r="B159" s="45" t="s">
        <v>202</v>
      </c>
      <c r="C159" s="5">
        <v>2022</v>
      </c>
      <c r="D159" s="5" t="s">
        <v>22</v>
      </c>
      <c r="E159" s="48">
        <v>0</v>
      </c>
      <c r="F159" s="8">
        <v>0</v>
      </c>
    </row>
    <row r="160" spans="1:6" ht="27.75" customHeight="1">
      <c r="A160" s="43"/>
      <c r="B160" s="46"/>
      <c r="C160" s="5">
        <v>2023</v>
      </c>
      <c r="D160" s="5" t="s">
        <v>22</v>
      </c>
      <c r="E160" s="49"/>
      <c r="F160" s="8">
        <v>0</v>
      </c>
    </row>
    <row r="161" spans="1:6" ht="27.75" customHeight="1">
      <c r="A161" s="43"/>
      <c r="B161" s="46"/>
      <c r="C161" s="5">
        <v>2024</v>
      </c>
      <c r="D161" s="5" t="s">
        <v>22</v>
      </c>
      <c r="E161" s="49"/>
      <c r="F161" s="8">
        <v>0</v>
      </c>
    </row>
    <row r="162" spans="1:6" ht="27.75" customHeight="1">
      <c r="A162" s="44"/>
      <c r="B162" s="47"/>
      <c r="C162" s="5">
        <v>2025</v>
      </c>
      <c r="D162" s="5" t="s">
        <v>22</v>
      </c>
      <c r="E162" s="50"/>
      <c r="F162" s="8">
        <v>1</v>
      </c>
    </row>
    <row r="163" spans="1:6" ht="24.75" customHeight="1">
      <c r="A163" s="42" t="s">
        <v>204</v>
      </c>
      <c r="B163" s="45" t="s">
        <v>101</v>
      </c>
      <c r="C163" s="5">
        <v>2022</v>
      </c>
      <c r="D163" s="5" t="s">
        <v>22</v>
      </c>
      <c r="E163" s="48">
        <v>7</v>
      </c>
      <c r="F163" s="8">
        <v>7</v>
      </c>
    </row>
    <row r="164" spans="1:6" ht="24.75" customHeight="1">
      <c r="A164" s="43"/>
      <c r="B164" s="46"/>
      <c r="C164" s="5">
        <v>2023</v>
      </c>
      <c r="D164" s="5" t="s">
        <v>22</v>
      </c>
      <c r="E164" s="49"/>
      <c r="F164" s="8">
        <v>7</v>
      </c>
    </row>
    <row r="165" spans="1:6" ht="24.75" customHeight="1">
      <c r="A165" s="43"/>
      <c r="B165" s="46"/>
      <c r="C165" s="5">
        <v>2024</v>
      </c>
      <c r="D165" s="5" t="s">
        <v>22</v>
      </c>
      <c r="E165" s="49"/>
      <c r="F165" s="8">
        <v>7</v>
      </c>
    </row>
    <row r="166" spans="1:6" ht="24.75" customHeight="1">
      <c r="A166" s="44"/>
      <c r="B166" s="47"/>
      <c r="C166" s="5">
        <v>2025</v>
      </c>
      <c r="D166" s="5" t="s">
        <v>22</v>
      </c>
      <c r="E166" s="50"/>
      <c r="F166" s="8">
        <v>7</v>
      </c>
    </row>
    <row r="167" spans="1:6" ht="24.75" customHeight="1">
      <c r="A167" s="42" t="s">
        <v>205</v>
      </c>
      <c r="B167" s="45" t="s">
        <v>140</v>
      </c>
      <c r="C167" s="5">
        <v>2022</v>
      </c>
      <c r="D167" s="5" t="s">
        <v>22</v>
      </c>
      <c r="E167" s="48">
        <v>1</v>
      </c>
      <c r="F167" s="8">
        <v>1</v>
      </c>
    </row>
    <row r="168" spans="1:6" ht="24.75" customHeight="1">
      <c r="A168" s="43"/>
      <c r="B168" s="46"/>
      <c r="C168" s="5">
        <v>2023</v>
      </c>
      <c r="D168" s="5" t="s">
        <v>22</v>
      </c>
      <c r="E168" s="49"/>
      <c r="F168" s="8">
        <v>2</v>
      </c>
    </row>
    <row r="169" spans="1:6" ht="24.75" customHeight="1">
      <c r="A169" s="43"/>
      <c r="B169" s="46"/>
      <c r="C169" s="5">
        <v>2024</v>
      </c>
      <c r="D169" s="5" t="s">
        <v>22</v>
      </c>
      <c r="E169" s="49"/>
      <c r="F169" s="8">
        <v>6</v>
      </c>
    </row>
    <row r="170" spans="1:6" ht="24.75" customHeight="1">
      <c r="A170" s="43"/>
      <c r="B170" s="47"/>
      <c r="C170" s="5">
        <v>2025</v>
      </c>
      <c r="D170" s="5" t="s">
        <v>22</v>
      </c>
      <c r="E170" s="50"/>
      <c r="F170" s="8">
        <v>0</v>
      </c>
    </row>
    <row r="171" spans="1:6" ht="24.75" customHeight="1">
      <c r="A171" s="43"/>
      <c r="B171" s="45" t="s">
        <v>155</v>
      </c>
      <c r="C171" s="5">
        <v>2022</v>
      </c>
      <c r="D171" s="5" t="s">
        <v>22</v>
      </c>
      <c r="E171" s="48">
        <v>7</v>
      </c>
      <c r="F171" s="8">
        <v>10</v>
      </c>
    </row>
    <row r="172" spans="1:6" ht="24.75" customHeight="1">
      <c r="A172" s="43"/>
      <c r="B172" s="46"/>
      <c r="C172" s="5">
        <v>2023</v>
      </c>
      <c r="D172" s="5" t="s">
        <v>22</v>
      </c>
      <c r="E172" s="49"/>
      <c r="F172" s="8">
        <v>10</v>
      </c>
    </row>
    <row r="173" spans="1:6" ht="24.75" customHeight="1">
      <c r="A173" s="43"/>
      <c r="B173" s="46"/>
      <c r="C173" s="5">
        <v>2024</v>
      </c>
      <c r="D173" s="5" t="s">
        <v>22</v>
      </c>
      <c r="E173" s="49"/>
      <c r="F173" s="8">
        <v>10</v>
      </c>
    </row>
    <row r="174" spans="1:6" ht="24.75" customHeight="1">
      <c r="A174" s="44"/>
      <c r="B174" s="47"/>
      <c r="C174" s="5">
        <v>2025</v>
      </c>
      <c r="D174" s="5" t="s">
        <v>22</v>
      </c>
      <c r="E174" s="50"/>
      <c r="F174" s="8">
        <v>10</v>
      </c>
    </row>
    <row r="175" spans="1:6" ht="24.75" customHeight="1">
      <c r="A175" s="42" t="s">
        <v>206</v>
      </c>
      <c r="B175" s="45" t="s">
        <v>154</v>
      </c>
      <c r="C175" s="5">
        <v>2022</v>
      </c>
      <c r="D175" s="5" t="s">
        <v>22</v>
      </c>
      <c r="E175" s="48">
        <v>6</v>
      </c>
      <c r="F175" s="8">
        <v>0</v>
      </c>
    </row>
    <row r="176" spans="1:6" ht="24.75" customHeight="1">
      <c r="A176" s="43"/>
      <c r="B176" s="46"/>
      <c r="C176" s="5">
        <v>2023</v>
      </c>
      <c r="D176" s="5" t="s">
        <v>22</v>
      </c>
      <c r="E176" s="49"/>
      <c r="F176" s="8">
        <v>0</v>
      </c>
    </row>
    <row r="177" spans="1:6" ht="24.75" customHeight="1">
      <c r="A177" s="43"/>
      <c r="B177" s="46"/>
      <c r="C177" s="5">
        <v>2024</v>
      </c>
      <c r="D177" s="5" t="s">
        <v>22</v>
      </c>
      <c r="E177" s="49"/>
      <c r="F177" s="8">
        <v>4</v>
      </c>
    </row>
    <row r="178" spans="1:6" ht="24.75" customHeight="1">
      <c r="A178" s="44"/>
      <c r="B178" s="47"/>
      <c r="C178" s="5">
        <v>2025</v>
      </c>
      <c r="D178" s="5" t="s">
        <v>22</v>
      </c>
      <c r="E178" s="50"/>
      <c r="F178" s="8">
        <v>0</v>
      </c>
    </row>
    <row r="179" spans="1:6" ht="24.75" customHeight="1">
      <c r="A179" s="42" t="s">
        <v>207</v>
      </c>
      <c r="B179" s="45" t="s">
        <v>222</v>
      </c>
      <c r="C179" s="5">
        <v>2022</v>
      </c>
      <c r="D179" s="5" t="s">
        <v>22</v>
      </c>
      <c r="E179" s="48">
        <v>0</v>
      </c>
      <c r="F179" s="8">
        <v>3</v>
      </c>
    </row>
    <row r="180" spans="1:6" ht="24.75" customHeight="1">
      <c r="A180" s="43"/>
      <c r="B180" s="46"/>
      <c r="C180" s="5">
        <v>2023</v>
      </c>
      <c r="D180" s="5" t="s">
        <v>22</v>
      </c>
      <c r="E180" s="49"/>
      <c r="F180" s="8">
        <v>2</v>
      </c>
    </row>
    <row r="181" spans="1:6" ht="30" customHeight="1">
      <c r="A181" s="43"/>
      <c r="B181" s="46"/>
      <c r="C181" s="5">
        <v>2024</v>
      </c>
      <c r="D181" s="5" t="s">
        <v>22</v>
      </c>
      <c r="E181" s="49"/>
      <c r="F181" s="8">
        <v>1</v>
      </c>
    </row>
    <row r="182" spans="1:6" ht="29.25" customHeight="1">
      <c r="A182" s="44"/>
      <c r="B182" s="47"/>
      <c r="C182" s="5">
        <v>2025</v>
      </c>
      <c r="D182" s="5" t="s">
        <v>22</v>
      </c>
      <c r="E182" s="50"/>
      <c r="F182" s="8">
        <v>0</v>
      </c>
    </row>
    <row r="183" spans="1:6" ht="24.75" customHeight="1">
      <c r="A183" s="55" t="s">
        <v>143</v>
      </c>
      <c r="B183" s="56"/>
      <c r="C183" s="56"/>
      <c r="D183" s="56"/>
      <c r="E183" s="56"/>
      <c r="F183" s="57"/>
    </row>
    <row r="184" spans="1:6" ht="24.75" customHeight="1">
      <c r="A184" s="42" t="s">
        <v>208</v>
      </c>
      <c r="B184" s="45" t="s">
        <v>102</v>
      </c>
      <c r="C184" s="5">
        <v>2022</v>
      </c>
      <c r="D184" s="5" t="s">
        <v>21</v>
      </c>
      <c r="E184" s="48">
        <v>85</v>
      </c>
      <c r="F184" s="8">
        <v>80.400000000000006</v>
      </c>
    </row>
    <row r="185" spans="1:6" ht="24.75" customHeight="1">
      <c r="A185" s="43"/>
      <c r="B185" s="46"/>
      <c r="C185" s="5">
        <v>2023</v>
      </c>
      <c r="D185" s="5" t="s">
        <v>21</v>
      </c>
      <c r="E185" s="49"/>
      <c r="F185" s="8">
        <v>82.6</v>
      </c>
    </row>
    <row r="186" spans="1:6" ht="24.75" customHeight="1">
      <c r="A186" s="43"/>
      <c r="B186" s="46"/>
      <c r="C186" s="5">
        <v>2024</v>
      </c>
      <c r="D186" s="5" t="s">
        <v>21</v>
      </c>
      <c r="E186" s="49"/>
      <c r="F186" s="8">
        <v>83.5</v>
      </c>
    </row>
    <row r="187" spans="1:6" ht="24.75" customHeight="1">
      <c r="A187" s="43"/>
      <c r="B187" s="47"/>
      <c r="C187" s="5">
        <v>2025</v>
      </c>
      <c r="D187" s="5" t="s">
        <v>21</v>
      </c>
      <c r="E187" s="50"/>
      <c r="F187" s="8">
        <v>83.5</v>
      </c>
    </row>
    <row r="188" spans="1:6" ht="24.75" customHeight="1">
      <c r="A188" s="43"/>
      <c r="B188" s="45" t="s">
        <v>103</v>
      </c>
      <c r="C188" s="5">
        <v>2022</v>
      </c>
      <c r="D188" s="5" t="s">
        <v>21</v>
      </c>
      <c r="E188" s="48">
        <v>93</v>
      </c>
      <c r="F188" s="8">
        <v>93</v>
      </c>
    </row>
    <row r="189" spans="1:6" ht="24.75" customHeight="1">
      <c r="A189" s="43"/>
      <c r="B189" s="46"/>
      <c r="C189" s="5">
        <v>2023</v>
      </c>
      <c r="D189" s="5" t="s">
        <v>21</v>
      </c>
      <c r="E189" s="49"/>
      <c r="F189" s="8">
        <v>93</v>
      </c>
    </row>
    <row r="190" spans="1:6" ht="24.75" customHeight="1">
      <c r="A190" s="43"/>
      <c r="B190" s="46"/>
      <c r="C190" s="5">
        <v>2024</v>
      </c>
      <c r="D190" s="5" t="s">
        <v>21</v>
      </c>
      <c r="E190" s="49"/>
      <c r="F190" s="8">
        <v>93</v>
      </c>
    </row>
    <row r="191" spans="1:6" ht="24.75" customHeight="1">
      <c r="A191" s="43"/>
      <c r="B191" s="47"/>
      <c r="C191" s="5">
        <v>2025</v>
      </c>
      <c r="D191" s="5" t="s">
        <v>21</v>
      </c>
      <c r="E191" s="50"/>
      <c r="F191" s="8">
        <v>93</v>
      </c>
    </row>
    <row r="192" spans="1:6" ht="24.75" customHeight="1">
      <c r="A192" s="43"/>
      <c r="B192" s="45" t="s">
        <v>104</v>
      </c>
      <c r="C192" s="5">
        <v>2022</v>
      </c>
      <c r="D192" s="5" t="s">
        <v>21</v>
      </c>
      <c r="E192" s="48">
        <v>77</v>
      </c>
      <c r="F192" s="8">
        <v>30</v>
      </c>
    </row>
    <row r="193" spans="1:6" ht="24.75" customHeight="1">
      <c r="A193" s="43"/>
      <c r="B193" s="46"/>
      <c r="C193" s="5">
        <v>2023</v>
      </c>
      <c r="D193" s="5" t="s">
        <v>21</v>
      </c>
      <c r="E193" s="49"/>
      <c r="F193" s="8">
        <v>30</v>
      </c>
    </row>
    <row r="194" spans="1:6" ht="24.75" customHeight="1">
      <c r="A194" s="43"/>
      <c r="B194" s="46"/>
      <c r="C194" s="5">
        <v>2024</v>
      </c>
      <c r="D194" s="5" t="s">
        <v>21</v>
      </c>
      <c r="E194" s="49"/>
      <c r="F194" s="8">
        <v>30</v>
      </c>
    </row>
    <row r="195" spans="1:6" ht="24.75" customHeight="1">
      <c r="A195" s="43"/>
      <c r="B195" s="47"/>
      <c r="C195" s="5">
        <v>2025</v>
      </c>
      <c r="D195" s="5" t="s">
        <v>21</v>
      </c>
      <c r="E195" s="50"/>
      <c r="F195" s="8">
        <v>30</v>
      </c>
    </row>
    <row r="196" spans="1:6" ht="24.75" customHeight="1">
      <c r="A196" s="43"/>
      <c r="B196" s="45" t="s">
        <v>105</v>
      </c>
      <c r="C196" s="5">
        <v>2022</v>
      </c>
      <c r="D196" s="5" t="s">
        <v>21</v>
      </c>
      <c r="E196" s="48">
        <v>35</v>
      </c>
      <c r="F196" s="8">
        <v>35</v>
      </c>
    </row>
    <row r="197" spans="1:6" ht="24.75" customHeight="1">
      <c r="A197" s="43"/>
      <c r="B197" s="46"/>
      <c r="C197" s="5">
        <v>2023</v>
      </c>
      <c r="D197" s="5" t="s">
        <v>21</v>
      </c>
      <c r="E197" s="49"/>
      <c r="F197" s="8">
        <v>35</v>
      </c>
    </row>
    <row r="198" spans="1:6" ht="29.25" customHeight="1">
      <c r="A198" s="43"/>
      <c r="B198" s="46"/>
      <c r="C198" s="5">
        <v>2024</v>
      </c>
      <c r="D198" s="5" t="s">
        <v>21</v>
      </c>
      <c r="E198" s="49"/>
      <c r="F198" s="8">
        <v>35</v>
      </c>
    </row>
    <row r="199" spans="1:6" ht="29.25" customHeight="1">
      <c r="A199" s="44"/>
      <c r="B199" s="47"/>
      <c r="C199" s="5">
        <v>2025</v>
      </c>
      <c r="D199" s="5" t="s">
        <v>21</v>
      </c>
      <c r="E199" s="50"/>
      <c r="F199" s="8">
        <v>35</v>
      </c>
    </row>
    <row r="200" spans="1:6" ht="38.1" customHeight="1">
      <c r="A200" s="42" t="s">
        <v>209</v>
      </c>
      <c r="B200" s="45" t="s">
        <v>136</v>
      </c>
      <c r="C200" s="5">
        <v>2022</v>
      </c>
      <c r="D200" s="5" t="s">
        <v>21</v>
      </c>
      <c r="E200" s="48">
        <v>52</v>
      </c>
      <c r="F200" s="8">
        <v>53</v>
      </c>
    </row>
    <row r="201" spans="1:6" ht="38.1" customHeight="1">
      <c r="A201" s="43"/>
      <c r="B201" s="46"/>
      <c r="C201" s="5">
        <v>2023</v>
      </c>
      <c r="D201" s="5" t="s">
        <v>21</v>
      </c>
      <c r="E201" s="49"/>
      <c r="F201" s="8">
        <v>53</v>
      </c>
    </row>
    <row r="202" spans="1:6" ht="24.75" customHeight="1">
      <c r="A202" s="43"/>
      <c r="B202" s="46"/>
      <c r="C202" s="5">
        <v>2024</v>
      </c>
      <c r="D202" s="5" t="s">
        <v>21</v>
      </c>
      <c r="E202" s="49"/>
      <c r="F202" s="8">
        <v>53</v>
      </c>
    </row>
    <row r="203" spans="1:6" ht="29.25" customHeight="1">
      <c r="A203" s="43"/>
      <c r="B203" s="47"/>
      <c r="C203" s="5">
        <v>2025</v>
      </c>
      <c r="D203" s="5" t="s">
        <v>21</v>
      </c>
      <c r="E203" s="50"/>
      <c r="F203" s="8">
        <v>53</v>
      </c>
    </row>
    <row r="204" spans="1:6" ht="24.75" customHeight="1">
      <c r="A204" s="43"/>
      <c r="B204" s="45" t="s">
        <v>163</v>
      </c>
      <c r="C204" s="5">
        <v>2022</v>
      </c>
      <c r="D204" s="5" t="s">
        <v>21</v>
      </c>
      <c r="E204" s="48">
        <v>25</v>
      </c>
      <c r="F204" s="8">
        <v>25</v>
      </c>
    </row>
    <row r="205" spans="1:6" ht="24.75" customHeight="1">
      <c r="A205" s="43"/>
      <c r="B205" s="46"/>
      <c r="C205" s="5">
        <v>2023</v>
      </c>
      <c r="D205" s="5" t="s">
        <v>21</v>
      </c>
      <c r="E205" s="49"/>
      <c r="F205" s="8">
        <v>25</v>
      </c>
    </row>
    <row r="206" spans="1:6" ht="24.75" customHeight="1">
      <c r="A206" s="43"/>
      <c r="B206" s="46"/>
      <c r="C206" s="5">
        <v>2024</v>
      </c>
      <c r="D206" s="5" t="s">
        <v>21</v>
      </c>
      <c r="E206" s="49"/>
      <c r="F206" s="8">
        <v>25</v>
      </c>
    </row>
    <row r="207" spans="1:6" ht="24.75" customHeight="1">
      <c r="A207" s="43"/>
      <c r="B207" s="47"/>
      <c r="C207" s="5">
        <v>2025</v>
      </c>
      <c r="D207" s="5" t="s">
        <v>21</v>
      </c>
      <c r="E207" s="50"/>
      <c r="F207" s="8">
        <v>25</v>
      </c>
    </row>
    <row r="208" spans="1:6" ht="24.75" customHeight="1">
      <c r="A208" s="43"/>
      <c r="B208" s="45" t="s">
        <v>106</v>
      </c>
      <c r="C208" s="5">
        <v>2022</v>
      </c>
      <c r="D208" s="5" t="s">
        <v>23</v>
      </c>
      <c r="E208" s="48">
        <v>1</v>
      </c>
      <c r="F208" s="8">
        <v>1</v>
      </c>
    </row>
    <row r="209" spans="1:6" ht="24.75" customHeight="1">
      <c r="A209" s="43"/>
      <c r="B209" s="46"/>
      <c r="C209" s="5">
        <v>2023</v>
      </c>
      <c r="D209" s="5" t="s">
        <v>23</v>
      </c>
      <c r="E209" s="49"/>
      <c r="F209" s="8">
        <v>1</v>
      </c>
    </row>
    <row r="210" spans="1:6" ht="24.75" customHeight="1">
      <c r="A210" s="43"/>
      <c r="B210" s="46"/>
      <c r="C210" s="5">
        <v>2024</v>
      </c>
      <c r="D210" s="5" t="s">
        <v>23</v>
      </c>
      <c r="E210" s="49"/>
      <c r="F210" s="8">
        <v>1</v>
      </c>
    </row>
    <row r="211" spans="1:6" ht="24.75" customHeight="1">
      <c r="A211" s="43"/>
      <c r="B211" s="47"/>
      <c r="C211" s="5">
        <v>2025</v>
      </c>
      <c r="D211" s="5" t="s">
        <v>23</v>
      </c>
      <c r="E211" s="50"/>
      <c r="F211" s="8">
        <v>1</v>
      </c>
    </row>
    <row r="212" spans="1:6" ht="24.75" customHeight="1">
      <c r="A212" s="43"/>
      <c r="B212" s="45" t="s">
        <v>107</v>
      </c>
      <c r="C212" s="5">
        <v>2022</v>
      </c>
      <c r="D212" s="5" t="s">
        <v>23</v>
      </c>
      <c r="E212" s="48">
        <v>2920</v>
      </c>
      <c r="F212" s="8">
        <v>2950</v>
      </c>
    </row>
    <row r="213" spans="1:6" ht="24.75" customHeight="1">
      <c r="A213" s="43"/>
      <c r="B213" s="46"/>
      <c r="C213" s="5">
        <v>2023</v>
      </c>
      <c r="D213" s="5" t="s">
        <v>23</v>
      </c>
      <c r="E213" s="49"/>
      <c r="F213" s="8">
        <v>2950</v>
      </c>
    </row>
    <row r="214" spans="1:6" ht="24.75" customHeight="1">
      <c r="A214" s="43"/>
      <c r="B214" s="46"/>
      <c r="C214" s="5">
        <v>2024</v>
      </c>
      <c r="D214" s="5" t="s">
        <v>23</v>
      </c>
      <c r="E214" s="49"/>
      <c r="F214" s="8">
        <v>2950</v>
      </c>
    </row>
    <row r="215" spans="1:6" ht="24.75" customHeight="1">
      <c r="A215" s="44"/>
      <c r="B215" s="47"/>
      <c r="C215" s="5">
        <v>2025</v>
      </c>
      <c r="D215" s="5" t="s">
        <v>23</v>
      </c>
      <c r="E215" s="50"/>
      <c r="F215" s="8">
        <v>2950</v>
      </c>
    </row>
    <row r="216" spans="1:6" ht="24.75" customHeight="1">
      <c r="A216" s="42" t="s">
        <v>210</v>
      </c>
      <c r="B216" s="45" t="s">
        <v>108</v>
      </c>
      <c r="C216" s="5">
        <v>2022</v>
      </c>
      <c r="D216" s="5" t="s">
        <v>21</v>
      </c>
      <c r="E216" s="48">
        <v>75</v>
      </c>
      <c r="F216" s="8">
        <v>80</v>
      </c>
    </row>
    <row r="217" spans="1:6" ht="24.75" customHeight="1">
      <c r="A217" s="43"/>
      <c r="B217" s="46"/>
      <c r="C217" s="5">
        <v>2023</v>
      </c>
      <c r="D217" s="5" t="s">
        <v>21</v>
      </c>
      <c r="E217" s="49"/>
      <c r="F217" s="8">
        <v>80</v>
      </c>
    </row>
    <row r="218" spans="1:6" ht="24.75" customHeight="1">
      <c r="A218" s="43"/>
      <c r="B218" s="46"/>
      <c r="C218" s="5">
        <v>2024</v>
      </c>
      <c r="D218" s="5" t="s">
        <v>21</v>
      </c>
      <c r="E218" s="49"/>
      <c r="F218" s="8">
        <v>80</v>
      </c>
    </row>
    <row r="219" spans="1:6" ht="24.75" customHeight="1">
      <c r="A219" s="43"/>
      <c r="B219" s="47"/>
      <c r="C219" s="5">
        <v>2025</v>
      </c>
      <c r="D219" s="5" t="s">
        <v>21</v>
      </c>
      <c r="E219" s="50"/>
      <c r="F219" s="8">
        <v>80</v>
      </c>
    </row>
    <row r="220" spans="1:6" ht="24.75" customHeight="1">
      <c r="A220" s="43"/>
      <c r="B220" s="45" t="s">
        <v>109</v>
      </c>
      <c r="C220" s="5">
        <v>2022</v>
      </c>
      <c r="D220" s="5" t="s">
        <v>21</v>
      </c>
      <c r="E220" s="48">
        <v>26</v>
      </c>
      <c r="F220" s="8">
        <v>25</v>
      </c>
    </row>
    <row r="221" spans="1:6" ht="24.75" customHeight="1">
      <c r="A221" s="43"/>
      <c r="B221" s="46"/>
      <c r="C221" s="5">
        <v>2023</v>
      </c>
      <c r="D221" s="5" t="s">
        <v>21</v>
      </c>
      <c r="E221" s="49"/>
      <c r="F221" s="8">
        <v>25</v>
      </c>
    </row>
    <row r="222" spans="1:6" ht="25.5" customHeight="1">
      <c r="A222" s="43"/>
      <c r="B222" s="46"/>
      <c r="C222" s="5">
        <v>2024</v>
      </c>
      <c r="D222" s="5" t="s">
        <v>21</v>
      </c>
      <c r="E222" s="49"/>
      <c r="F222" s="8">
        <v>25</v>
      </c>
    </row>
    <row r="223" spans="1:6" ht="25.5" customHeight="1">
      <c r="A223" s="44"/>
      <c r="B223" s="47"/>
      <c r="C223" s="5">
        <v>2025</v>
      </c>
      <c r="D223" s="5" t="s">
        <v>21</v>
      </c>
      <c r="E223" s="50"/>
      <c r="F223" s="8">
        <v>25</v>
      </c>
    </row>
    <row r="224" spans="1:6" ht="24.75" customHeight="1">
      <c r="A224" s="42" t="s">
        <v>211</v>
      </c>
      <c r="B224" s="45" t="s">
        <v>110</v>
      </c>
      <c r="C224" s="5">
        <v>2022</v>
      </c>
      <c r="D224" s="5" t="s">
        <v>21</v>
      </c>
      <c r="E224" s="48">
        <v>100</v>
      </c>
      <c r="F224" s="8">
        <v>100</v>
      </c>
    </row>
    <row r="225" spans="1:6" ht="18.75">
      <c r="A225" s="43"/>
      <c r="B225" s="46"/>
      <c r="C225" s="5">
        <v>2023</v>
      </c>
      <c r="D225" s="5" t="s">
        <v>21</v>
      </c>
      <c r="E225" s="49"/>
      <c r="F225" s="8">
        <v>100</v>
      </c>
    </row>
    <row r="226" spans="1:6" ht="30" customHeight="1">
      <c r="A226" s="43"/>
      <c r="B226" s="46"/>
      <c r="C226" s="5">
        <v>2024</v>
      </c>
      <c r="D226" s="5" t="s">
        <v>21</v>
      </c>
      <c r="E226" s="49"/>
      <c r="F226" s="8">
        <v>100</v>
      </c>
    </row>
    <row r="227" spans="1:6" ht="27.75" customHeight="1">
      <c r="A227" s="44"/>
      <c r="B227" s="47"/>
      <c r="C227" s="5">
        <v>2025</v>
      </c>
      <c r="D227" s="5" t="s">
        <v>21</v>
      </c>
      <c r="E227" s="50"/>
      <c r="F227" s="8">
        <v>100</v>
      </c>
    </row>
    <row r="228" spans="1:6" ht="24.75" customHeight="1">
      <c r="A228" s="42" t="s">
        <v>212</v>
      </c>
      <c r="B228" s="45" t="s">
        <v>111</v>
      </c>
      <c r="C228" s="5">
        <v>2022</v>
      </c>
      <c r="D228" s="5" t="s">
        <v>22</v>
      </c>
      <c r="E228" s="48">
        <v>1</v>
      </c>
      <c r="F228" s="8">
        <v>1</v>
      </c>
    </row>
    <row r="229" spans="1:6" ht="24.75" customHeight="1">
      <c r="A229" s="43"/>
      <c r="B229" s="46"/>
      <c r="C229" s="5">
        <v>2023</v>
      </c>
      <c r="D229" s="5" t="s">
        <v>22</v>
      </c>
      <c r="E229" s="49"/>
      <c r="F229" s="8">
        <v>1</v>
      </c>
    </row>
    <row r="230" spans="1:6" ht="24.75" customHeight="1">
      <c r="A230" s="43"/>
      <c r="B230" s="46"/>
      <c r="C230" s="30">
        <v>2024</v>
      </c>
      <c r="D230" s="30" t="s">
        <v>22</v>
      </c>
      <c r="E230" s="49"/>
      <c r="F230" s="29">
        <v>1</v>
      </c>
    </row>
    <row r="231" spans="1:6" ht="24.75" customHeight="1">
      <c r="A231" s="44"/>
      <c r="B231" s="47"/>
      <c r="C231" s="5">
        <v>2025</v>
      </c>
      <c r="D231" s="30" t="s">
        <v>22</v>
      </c>
      <c r="E231" s="50"/>
      <c r="F231" s="8">
        <v>1</v>
      </c>
    </row>
    <row r="232" spans="1:6" ht="24.75" customHeight="1">
      <c r="A232" s="51" t="s">
        <v>144</v>
      </c>
      <c r="B232" s="52"/>
      <c r="C232" s="52"/>
      <c r="D232" s="52"/>
      <c r="E232" s="52"/>
      <c r="F232" s="53"/>
    </row>
    <row r="233" spans="1:6" ht="24.75" customHeight="1">
      <c r="A233" s="42" t="s">
        <v>213</v>
      </c>
      <c r="B233" s="45" t="s">
        <v>112</v>
      </c>
      <c r="C233" s="5">
        <v>2022</v>
      </c>
      <c r="D233" s="5" t="s">
        <v>21</v>
      </c>
      <c r="E233" s="48">
        <v>92</v>
      </c>
      <c r="F233" s="8">
        <v>93</v>
      </c>
    </row>
    <row r="234" spans="1:6" ht="24.75" customHeight="1">
      <c r="A234" s="43"/>
      <c r="B234" s="46"/>
      <c r="C234" s="5">
        <v>2023</v>
      </c>
      <c r="D234" s="5" t="s">
        <v>21</v>
      </c>
      <c r="E234" s="49"/>
      <c r="F234" s="8">
        <v>93</v>
      </c>
    </row>
    <row r="235" spans="1:6" ht="24.75" customHeight="1">
      <c r="A235" s="43"/>
      <c r="B235" s="46"/>
      <c r="C235" s="5">
        <v>2024</v>
      </c>
      <c r="D235" s="5" t="s">
        <v>21</v>
      </c>
      <c r="E235" s="49"/>
      <c r="F235" s="8">
        <v>93</v>
      </c>
    </row>
    <row r="236" spans="1:6" ht="24.75" customHeight="1">
      <c r="A236" s="43"/>
      <c r="B236" s="47"/>
      <c r="C236" s="5">
        <v>2025</v>
      </c>
      <c r="D236" s="5" t="s">
        <v>21</v>
      </c>
      <c r="E236" s="50"/>
      <c r="F236" s="8">
        <v>93</v>
      </c>
    </row>
    <row r="237" spans="1:6" ht="24.75" customHeight="1">
      <c r="A237" s="43"/>
      <c r="B237" s="45" t="s">
        <v>113</v>
      </c>
      <c r="C237" s="5">
        <v>2022</v>
      </c>
      <c r="D237" s="5" t="s">
        <v>21</v>
      </c>
      <c r="E237" s="48">
        <v>99</v>
      </c>
      <c r="F237" s="8">
        <v>99</v>
      </c>
    </row>
    <row r="238" spans="1:6" ht="24.75" customHeight="1">
      <c r="A238" s="43"/>
      <c r="B238" s="46"/>
      <c r="C238" s="5">
        <v>2023</v>
      </c>
      <c r="D238" s="5" t="s">
        <v>21</v>
      </c>
      <c r="E238" s="49"/>
      <c r="F238" s="8">
        <v>99</v>
      </c>
    </row>
    <row r="239" spans="1:6" ht="24.75" customHeight="1">
      <c r="A239" s="43"/>
      <c r="B239" s="46"/>
      <c r="C239" s="5">
        <v>2024</v>
      </c>
      <c r="D239" s="5" t="s">
        <v>21</v>
      </c>
      <c r="E239" s="49"/>
      <c r="F239" s="8">
        <v>99</v>
      </c>
    </row>
    <row r="240" spans="1:6" ht="24.75" customHeight="1">
      <c r="A240" s="43"/>
      <c r="B240" s="47"/>
      <c r="C240" s="5">
        <v>2025</v>
      </c>
      <c r="D240" s="5" t="s">
        <v>21</v>
      </c>
      <c r="E240" s="50"/>
      <c r="F240" s="8">
        <v>99</v>
      </c>
    </row>
    <row r="241" spans="1:6" ht="24.75" customHeight="1">
      <c r="A241" s="43"/>
      <c r="B241" s="45" t="s">
        <v>114</v>
      </c>
      <c r="C241" s="5">
        <v>2022</v>
      </c>
      <c r="D241" s="5" t="s">
        <v>21</v>
      </c>
      <c r="E241" s="48">
        <v>100</v>
      </c>
      <c r="F241" s="8">
        <v>100</v>
      </c>
    </row>
    <row r="242" spans="1:6" ht="24.75" customHeight="1">
      <c r="A242" s="43"/>
      <c r="B242" s="46"/>
      <c r="C242" s="5">
        <v>2023</v>
      </c>
      <c r="D242" s="5" t="s">
        <v>21</v>
      </c>
      <c r="E242" s="49"/>
      <c r="F242" s="8">
        <v>100</v>
      </c>
    </row>
    <row r="243" spans="1:6" ht="24.75" customHeight="1">
      <c r="A243" s="43"/>
      <c r="B243" s="46"/>
      <c r="C243" s="5">
        <v>2024</v>
      </c>
      <c r="D243" s="5" t="s">
        <v>21</v>
      </c>
      <c r="E243" s="49"/>
      <c r="F243" s="8">
        <v>100</v>
      </c>
    </row>
    <row r="244" spans="1:6" ht="24.75" customHeight="1">
      <c r="A244" s="43"/>
      <c r="B244" s="47"/>
      <c r="C244" s="5">
        <v>2025</v>
      </c>
      <c r="D244" s="5" t="s">
        <v>21</v>
      </c>
      <c r="E244" s="50"/>
      <c r="F244" s="8">
        <v>100</v>
      </c>
    </row>
    <row r="245" spans="1:6" ht="24.75" customHeight="1">
      <c r="A245" s="43"/>
      <c r="B245" s="45" t="s">
        <v>115</v>
      </c>
      <c r="C245" s="5">
        <v>2022</v>
      </c>
      <c r="D245" s="5" t="s">
        <v>21</v>
      </c>
      <c r="E245" s="48">
        <v>100</v>
      </c>
      <c r="F245" s="8">
        <v>100</v>
      </c>
    </row>
    <row r="246" spans="1:6" ht="24.75" customHeight="1">
      <c r="A246" s="43"/>
      <c r="B246" s="46"/>
      <c r="C246" s="5">
        <v>2023</v>
      </c>
      <c r="D246" s="5" t="s">
        <v>21</v>
      </c>
      <c r="E246" s="49"/>
      <c r="F246" s="8">
        <v>100</v>
      </c>
    </row>
    <row r="247" spans="1:6" ht="24.75" customHeight="1">
      <c r="A247" s="43"/>
      <c r="B247" s="46"/>
      <c r="C247" s="5">
        <v>2024</v>
      </c>
      <c r="D247" s="5" t="s">
        <v>21</v>
      </c>
      <c r="E247" s="49"/>
      <c r="F247" s="8">
        <v>100</v>
      </c>
    </row>
    <row r="248" spans="1:6" ht="24.75" customHeight="1">
      <c r="A248" s="43"/>
      <c r="B248" s="47"/>
      <c r="C248" s="5">
        <v>2025</v>
      </c>
      <c r="D248" s="5" t="s">
        <v>21</v>
      </c>
      <c r="E248" s="50"/>
      <c r="F248" s="8">
        <v>100</v>
      </c>
    </row>
    <row r="249" spans="1:6" ht="24.75" customHeight="1">
      <c r="A249" s="43"/>
      <c r="B249" s="45" t="s">
        <v>116</v>
      </c>
      <c r="C249" s="5">
        <v>2022</v>
      </c>
      <c r="D249" s="5" t="s">
        <v>21</v>
      </c>
      <c r="E249" s="48">
        <v>100</v>
      </c>
      <c r="F249" s="8">
        <v>100</v>
      </c>
    </row>
    <row r="250" spans="1:6" ht="24.75" customHeight="1">
      <c r="A250" s="43"/>
      <c r="B250" s="46"/>
      <c r="C250" s="5">
        <v>2023</v>
      </c>
      <c r="D250" s="5" t="s">
        <v>21</v>
      </c>
      <c r="E250" s="49"/>
      <c r="F250" s="8">
        <v>100</v>
      </c>
    </row>
    <row r="251" spans="1:6" ht="24.75" customHeight="1">
      <c r="A251" s="43"/>
      <c r="B251" s="46"/>
      <c r="C251" s="5">
        <v>2024</v>
      </c>
      <c r="D251" s="5" t="s">
        <v>21</v>
      </c>
      <c r="E251" s="49"/>
      <c r="F251" s="8">
        <v>100</v>
      </c>
    </row>
    <row r="252" spans="1:6" ht="24.75" customHeight="1">
      <c r="A252" s="44"/>
      <c r="B252" s="47"/>
      <c r="C252" s="5">
        <v>2025</v>
      </c>
      <c r="D252" s="5" t="s">
        <v>21</v>
      </c>
      <c r="E252" s="50"/>
      <c r="F252" s="8">
        <v>100</v>
      </c>
    </row>
    <row r="253" spans="1:6" ht="24.75" customHeight="1">
      <c r="A253" s="51" t="s">
        <v>145</v>
      </c>
      <c r="B253" s="52"/>
      <c r="C253" s="52"/>
      <c r="D253" s="52"/>
      <c r="E253" s="52"/>
      <c r="F253" s="53"/>
    </row>
    <row r="254" spans="1:6" ht="24.75" customHeight="1">
      <c r="A254" s="42" t="s">
        <v>214</v>
      </c>
      <c r="B254" s="45" t="s">
        <v>117</v>
      </c>
      <c r="C254" s="5">
        <v>2022</v>
      </c>
      <c r="D254" s="5" t="s">
        <v>23</v>
      </c>
      <c r="E254" s="48">
        <v>1160</v>
      </c>
      <c r="F254" s="8">
        <v>1160</v>
      </c>
    </row>
    <row r="255" spans="1:6" ht="24.75" customHeight="1">
      <c r="A255" s="43"/>
      <c r="B255" s="46"/>
      <c r="C255" s="5">
        <v>2023</v>
      </c>
      <c r="D255" s="5" t="s">
        <v>23</v>
      </c>
      <c r="E255" s="49"/>
      <c r="F255" s="8">
        <v>1160</v>
      </c>
    </row>
    <row r="256" spans="1:6" ht="24.75" customHeight="1">
      <c r="A256" s="43"/>
      <c r="B256" s="46"/>
      <c r="C256" s="5">
        <v>2024</v>
      </c>
      <c r="D256" s="5" t="s">
        <v>23</v>
      </c>
      <c r="E256" s="49"/>
      <c r="F256" s="8">
        <v>1160</v>
      </c>
    </row>
    <row r="257" spans="1:6" ht="24.75" customHeight="1">
      <c r="A257" s="43"/>
      <c r="B257" s="47"/>
      <c r="C257" s="5">
        <v>2025</v>
      </c>
      <c r="D257" s="5" t="s">
        <v>23</v>
      </c>
      <c r="E257" s="50"/>
      <c r="F257" s="8">
        <v>1160</v>
      </c>
    </row>
    <row r="258" spans="1:6" ht="24.75" customHeight="1">
      <c r="A258" s="43"/>
      <c r="B258" s="45" t="s">
        <v>164</v>
      </c>
      <c r="C258" s="5">
        <v>2022</v>
      </c>
      <c r="D258" s="5" t="s">
        <v>23</v>
      </c>
      <c r="E258" s="48">
        <v>8</v>
      </c>
      <c r="F258" s="8">
        <v>10</v>
      </c>
    </row>
    <row r="259" spans="1:6" ht="24.75" customHeight="1">
      <c r="A259" s="43"/>
      <c r="B259" s="46"/>
      <c r="C259" s="5">
        <v>2023</v>
      </c>
      <c r="D259" s="5" t="s">
        <v>23</v>
      </c>
      <c r="E259" s="49"/>
      <c r="F259" s="8">
        <v>10</v>
      </c>
    </row>
    <row r="260" spans="1:6" ht="24.75" customHeight="1">
      <c r="A260" s="43"/>
      <c r="B260" s="46"/>
      <c r="C260" s="5">
        <v>2024</v>
      </c>
      <c r="D260" s="5" t="s">
        <v>23</v>
      </c>
      <c r="E260" s="49"/>
      <c r="F260" s="8">
        <v>10</v>
      </c>
    </row>
    <row r="261" spans="1:6" ht="24.75" customHeight="1">
      <c r="A261" s="43"/>
      <c r="B261" s="47"/>
      <c r="C261" s="5">
        <v>2025</v>
      </c>
      <c r="D261" s="5" t="s">
        <v>23</v>
      </c>
      <c r="E261" s="50"/>
      <c r="F261" s="8">
        <v>10</v>
      </c>
    </row>
    <row r="262" spans="1:6" ht="24.75" customHeight="1">
      <c r="A262" s="43"/>
      <c r="B262" s="45" t="s">
        <v>165</v>
      </c>
      <c r="C262" s="5">
        <v>2022</v>
      </c>
      <c r="D262" s="5" t="s">
        <v>23</v>
      </c>
      <c r="E262" s="48">
        <v>0</v>
      </c>
      <c r="F262" s="8">
        <v>230</v>
      </c>
    </row>
    <row r="263" spans="1:6" ht="24.75" customHeight="1">
      <c r="A263" s="43"/>
      <c r="B263" s="46"/>
      <c r="C263" s="5">
        <v>2023</v>
      </c>
      <c r="D263" s="5" t="s">
        <v>23</v>
      </c>
      <c r="E263" s="49"/>
      <c r="F263" s="8">
        <v>230</v>
      </c>
    </row>
    <row r="264" spans="1:6" ht="25.5" customHeight="1">
      <c r="A264" s="43"/>
      <c r="B264" s="46"/>
      <c r="C264" s="5">
        <v>2024</v>
      </c>
      <c r="D264" s="5" t="s">
        <v>23</v>
      </c>
      <c r="E264" s="49"/>
      <c r="F264" s="8">
        <v>230</v>
      </c>
    </row>
    <row r="265" spans="1:6" ht="33.75" customHeight="1">
      <c r="A265" s="44"/>
      <c r="B265" s="47"/>
      <c r="C265" s="5">
        <v>2025</v>
      </c>
      <c r="D265" s="5" t="s">
        <v>23</v>
      </c>
      <c r="E265" s="50"/>
      <c r="F265" s="8">
        <v>230</v>
      </c>
    </row>
    <row r="266" spans="1:6" ht="24.75" customHeight="1">
      <c r="A266" s="42" t="s">
        <v>215</v>
      </c>
      <c r="B266" s="45" t="s">
        <v>118</v>
      </c>
      <c r="C266" s="5">
        <v>2022</v>
      </c>
      <c r="D266" s="5" t="s">
        <v>24</v>
      </c>
      <c r="E266" s="48">
        <v>1</v>
      </c>
      <c r="F266" s="8">
        <v>1</v>
      </c>
    </row>
    <row r="267" spans="1:6" ht="24.75" customHeight="1">
      <c r="A267" s="43"/>
      <c r="B267" s="46"/>
      <c r="C267" s="5">
        <v>2023</v>
      </c>
      <c r="D267" s="5" t="s">
        <v>24</v>
      </c>
      <c r="E267" s="49"/>
      <c r="F267" s="8">
        <v>0</v>
      </c>
    </row>
    <row r="268" spans="1:6" ht="24.75" customHeight="1">
      <c r="A268" s="43"/>
      <c r="B268" s="46"/>
      <c r="C268" s="5">
        <v>2024</v>
      </c>
      <c r="D268" s="5" t="s">
        <v>24</v>
      </c>
      <c r="E268" s="49"/>
      <c r="F268" s="8">
        <v>0</v>
      </c>
    </row>
    <row r="269" spans="1:6" ht="24.75" customHeight="1">
      <c r="A269" s="44"/>
      <c r="B269" s="47"/>
      <c r="C269" s="5">
        <v>2025</v>
      </c>
      <c r="D269" s="5" t="s">
        <v>24</v>
      </c>
      <c r="E269" s="50"/>
      <c r="F269" s="8">
        <v>0</v>
      </c>
    </row>
    <row r="270" spans="1:6" ht="24.75" customHeight="1">
      <c r="A270" s="42" t="s">
        <v>216</v>
      </c>
      <c r="B270" s="45" t="s">
        <v>119</v>
      </c>
      <c r="C270" s="5">
        <v>2022</v>
      </c>
      <c r="D270" s="5" t="s">
        <v>25</v>
      </c>
      <c r="E270" s="48">
        <v>2</v>
      </c>
      <c r="F270" s="8">
        <v>1</v>
      </c>
    </row>
    <row r="271" spans="1:6" ht="24.75" customHeight="1">
      <c r="A271" s="43"/>
      <c r="B271" s="46"/>
      <c r="C271" s="5">
        <v>2023</v>
      </c>
      <c r="D271" s="5" t="s">
        <v>25</v>
      </c>
      <c r="E271" s="49"/>
      <c r="F271" s="8">
        <v>1</v>
      </c>
    </row>
    <row r="272" spans="1:6" ht="24.75" customHeight="1">
      <c r="A272" s="43"/>
      <c r="B272" s="46"/>
      <c r="C272" s="5">
        <v>2024</v>
      </c>
      <c r="D272" s="5" t="s">
        <v>25</v>
      </c>
      <c r="E272" s="49"/>
      <c r="F272" s="8">
        <v>1</v>
      </c>
    </row>
    <row r="273" spans="1:6" ht="24.75" customHeight="1">
      <c r="A273" s="44"/>
      <c r="B273" s="47"/>
      <c r="C273" s="5">
        <v>2025</v>
      </c>
      <c r="D273" s="5" t="s">
        <v>25</v>
      </c>
      <c r="E273" s="50"/>
      <c r="F273" s="8">
        <v>1</v>
      </c>
    </row>
    <row r="274" spans="1:6" ht="24.75" customHeight="1">
      <c r="A274" s="51" t="s">
        <v>146</v>
      </c>
      <c r="B274" s="52"/>
      <c r="C274" s="52"/>
      <c r="D274" s="52"/>
      <c r="E274" s="52"/>
      <c r="F274" s="53"/>
    </row>
    <row r="275" spans="1:6" ht="24.75" customHeight="1">
      <c r="A275" s="42" t="s">
        <v>217</v>
      </c>
      <c r="B275" s="45" t="s">
        <v>120</v>
      </c>
      <c r="C275" s="5">
        <v>2022</v>
      </c>
      <c r="D275" s="5" t="s">
        <v>21</v>
      </c>
      <c r="E275" s="48">
        <v>100</v>
      </c>
      <c r="F275" s="8">
        <v>100</v>
      </c>
    </row>
    <row r="276" spans="1:6" ht="24.75" customHeight="1">
      <c r="A276" s="43"/>
      <c r="B276" s="46"/>
      <c r="C276" s="5">
        <v>2023</v>
      </c>
      <c r="D276" s="5" t="s">
        <v>21</v>
      </c>
      <c r="E276" s="49"/>
      <c r="F276" s="8">
        <v>100</v>
      </c>
    </row>
    <row r="277" spans="1:6" ht="24.75" customHeight="1">
      <c r="A277" s="43"/>
      <c r="B277" s="46"/>
      <c r="C277" s="5">
        <v>2024</v>
      </c>
      <c r="D277" s="5" t="s">
        <v>21</v>
      </c>
      <c r="E277" s="49"/>
      <c r="F277" s="8">
        <v>100</v>
      </c>
    </row>
    <row r="278" spans="1:6" ht="24.75" customHeight="1">
      <c r="A278" s="43"/>
      <c r="B278" s="47"/>
      <c r="C278" s="5">
        <v>2025</v>
      </c>
      <c r="D278" s="5" t="s">
        <v>21</v>
      </c>
      <c r="E278" s="50"/>
      <c r="F278" s="8">
        <v>100</v>
      </c>
    </row>
    <row r="279" spans="1:6" ht="24.75" customHeight="1">
      <c r="A279" s="43"/>
      <c r="B279" s="45" t="s">
        <v>121</v>
      </c>
      <c r="C279" s="5">
        <v>2022</v>
      </c>
      <c r="D279" s="5" t="s">
        <v>21</v>
      </c>
      <c r="E279" s="48">
        <v>100</v>
      </c>
      <c r="F279" s="8">
        <v>100</v>
      </c>
    </row>
    <row r="280" spans="1:6" ht="24.75" customHeight="1">
      <c r="A280" s="43"/>
      <c r="B280" s="46"/>
      <c r="C280" s="5">
        <v>2023</v>
      </c>
      <c r="D280" s="5" t="s">
        <v>21</v>
      </c>
      <c r="E280" s="49"/>
      <c r="F280" s="8">
        <v>100</v>
      </c>
    </row>
    <row r="281" spans="1:6" ht="24.75" customHeight="1">
      <c r="A281" s="43"/>
      <c r="B281" s="46"/>
      <c r="C281" s="5">
        <v>2024</v>
      </c>
      <c r="D281" s="5" t="s">
        <v>21</v>
      </c>
      <c r="E281" s="49"/>
      <c r="F281" s="8">
        <v>100</v>
      </c>
    </row>
    <row r="282" spans="1:6" ht="24.75" customHeight="1">
      <c r="A282" s="43"/>
      <c r="B282" s="47"/>
      <c r="C282" s="5">
        <v>2025</v>
      </c>
      <c r="D282" s="5" t="s">
        <v>21</v>
      </c>
      <c r="E282" s="50"/>
      <c r="F282" s="8">
        <v>100</v>
      </c>
    </row>
    <row r="283" spans="1:6" ht="24.75" customHeight="1">
      <c r="A283" s="43"/>
      <c r="B283" s="45" t="s">
        <v>122</v>
      </c>
      <c r="C283" s="5">
        <v>2022</v>
      </c>
      <c r="D283" s="5" t="s">
        <v>21</v>
      </c>
      <c r="E283" s="48">
        <v>100</v>
      </c>
      <c r="F283" s="8">
        <v>100</v>
      </c>
    </row>
    <row r="284" spans="1:6" ht="24.75" customHeight="1">
      <c r="A284" s="43"/>
      <c r="B284" s="46"/>
      <c r="C284" s="5">
        <v>2023</v>
      </c>
      <c r="D284" s="5" t="s">
        <v>21</v>
      </c>
      <c r="E284" s="49"/>
      <c r="F284" s="8">
        <v>100</v>
      </c>
    </row>
    <row r="285" spans="1:6" ht="24.75" customHeight="1">
      <c r="A285" s="43"/>
      <c r="B285" s="46"/>
      <c r="C285" s="5">
        <v>2024</v>
      </c>
      <c r="D285" s="5" t="s">
        <v>21</v>
      </c>
      <c r="E285" s="49"/>
      <c r="F285" s="8">
        <v>100</v>
      </c>
    </row>
    <row r="286" spans="1:6" ht="24.75" customHeight="1">
      <c r="A286" s="44"/>
      <c r="B286" s="47"/>
      <c r="C286" s="5">
        <v>2025</v>
      </c>
      <c r="D286" s="5" t="s">
        <v>21</v>
      </c>
      <c r="E286" s="50"/>
      <c r="F286" s="8">
        <v>100</v>
      </c>
    </row>
    <row r="287" spans="1:6" ht="24.75" customHeight="1">
      <c r="A287" s="42" t="s">
        <v>218</v>
      </c>
      <c r="B287" s="45" t="s">
        <v>123</v>
      </c>
      <c r="C287" s="5">
        <v>2022</v>
      </c>
      <c r="D287" s="5" t="s">
        <v>26</v>
      </c>
      <c r="E287" s="48">
        <v>60</v>
      </c>
      <c r="F287" s="8">
        <v>60</v>
      </c>
    </row>
    <row r="288" spans="1:6" ht="24.75" customHeight="1">
      <c r="A288" s="43"/>
      <c r="B288" s="46"/>
      <c r="C288" s="5">
        <v>2023</v>
      </c>
      <c r="D288" s="5" t="s">
        <v>26</v>
      </c>
      <c r="E288" s="49"/>
      <c r="F288" s="8">
        <v>60</v>
      </c>
    </row>
    <row r="289" spans="1:6" ht="24.75" customHeight="1">
      <c r="A289" s="43"/>
      <c r="B289" s="46"/>
      <c r="C289" s="5">
        <v>2024</v>
      </c>
      <c r="D289" s="5" t="s">
        <v>26</v>
      </c>
      <c r="E289" s="49"/>
      <c r="F289" s="8">
        <v>60</v>
      </c>
    </row>
    <row r="290" spans="1:6" ht="24.75" customHeight="1">
      <c r="A290" s="43"/>
      <c r="B290" s="47"/>
      <c r="C290" s="5">
        <v>2025</v>
      </c>
      <c r="D290" s="5" t="s">
        <v>26</v>
      </c>
      <c r="E290" s="50"/>
      <c r="F290" s="8">
        <v>60</v>
      </c>
    </row>
    <row r="291" spans="1:6" ht="24.75" customHeight="1">
      <c r="A291" s="43"/>
      <c r="B291" s="45" t="s">
        <v>124</v>
      </c>
      <c r="C291" s="5">
        <v>2022</v>
      </c>
      <c r="D291" s="5" t="s">
        <v>26</v>
      </c>
      <c r="E291" s="48">
        <v>80</v>
      </c>
      <c r="F291" s="8">
        <v>200</v>
      </c>
    </row>
    <row r="292" spans="1:6" ht="24.75" customHeight="1">
      <c r="A292" s="43"/>
      <c r="B292" s="46"/>
      <c r="C292" s="5">
        <v>2023</v>
      </c>
      <c r="D292" s="5" t="s">
        <v>26</v>
      </c>
      <c r="E292" s="49"/>
      <c r="F292" s="8">
        <v>200</v>
      </c>
    </row>
    <row r="293" spans="1:6" ht="24.75" customHeight="1">
      <c r="A293" s="43"/>
      <c r="B293" s="46"/>
      <c r="C293" s="5">
        <v>2024</v>
      </c>
      <c r="D293" s="5" t="s">
        <v>26</v>
      </c>
      <c r="E293" s="49"/>
      <c r="F293" s="8">
        <v>200</v>
      </c>
    </row>
    <row r="294" spans="1:6" ht="24.75" customHeight="1">
      <c r="A294" s="43"/>
      <c r="B294" s="47"/>
      <c r="C294" s="5">
        <v>2025</v>
      </c>
      <c r="D294" s="5" t="s">
        <v>26</v>
      </c>
      <c r="E294" s="50"/>
      <c r="F294" s="8">
        <v>200</v>
      </c>
    </row>
    <row r="295" spans="1:6" ht="24.75" customHeight="1">
      <c r="A295" s="43"/>
      <c r="B295" s="45" t="s">
        <v>125</v>
      </c>
      <c r="C295" s="5">
        <v>2022</v>
      </c>
      <c r="D295" s="5" t="s">
        <v>26</v>
      </c>
      <c r="E295" s="48">
        <v>7</v>
      </c>
      <c r="F295" s="8">
        <v>7</v>
      </c>
    </row>
    <row r="296" spans="1:6" ht="24.75" customHeight="1">
      <c r="A296" s="43"/>
      <c r="B296" s="46"/>
      <c r="C296" s="5">
        <v>2023</v>
      </c>
      <c r="D296" s="5" t="s">
        <v>26</v>
      </c>
      <c r="E296" s="49"/>
      <c r="F296" s="8">
        <v>7</v>
      </c>
    </row>
    <row r="297" spans="1:6" ht="24.75" customHeight="1">
      <c r="A297" s="43"/>
      <c r="B297" s="46"/>
      <c r="C297" s="5">
        <v>2024</v>
      </c>
      <c r="D297" s="5" t="s">
        <v>26</v>
      </c>
      <c r="E297" s="49"/>
      <c r="F297" s="8">
        <v>7</v>
      </c>
    </row>
    <row r="298" spans="1:6" ht="24.75" customHeight="1">
      <c r="A298" s="43"/>
      <c r="B298" s="47"/>
      <c r="C298" s="5">
        <v>2025</v>
      </c>
      <c r="D298" s="5" t="s">
        <v>26</v>
      </c>
      <c r="E298" s="50"/>
      <c r="F298" s="8">
        <v>7</v>
      </c>
    </row>
    <row r="299" spans="1:6" ht="24.75" customHeight="1">
      <c r="A299" s="43"/>
      <c r="B299" s="45" t="s">
        <v>126</v>
      </c>
      <c r="C299" s="5">
        <v>2022</v>
      </c>
      <c r="D299" s="5" t="s">
        <v>26</v>
      </c>
      <c r="E299" s="48">
        <v>51</v>
      </c>
      <c r="F299" s="8">
        <v>51</v>
      </c>
    </row>
    <row r="300" spans="1:6" ht="24.75" customHeight="1">
      <c r="A300" s="43"/>
      <c r="B300" s="46"/>
      <c r="C300" s="5">
        <v>2023</v>
      </c>
      <c r="D300" s="5" t="s">
        <v>26</v>
      </c>
      <c r="E300" s="49"/>
      <c r="F300" s="8">
        <v>50</v>
      </c>
    </row>
    <row r="301" spans="1:6" ht="24.75" customHeight="1">
      <c r="A301" s="43"/>
      <c r="B301" s="46"/>
      <c r="C301" s="5">
        <v>2024</v>
      </c>
      <c r="D301" s="5" t="s">
        <v>26</v>
      </c>
      <c r="E301" s="49"/>
      <c r="F301" s="8">
        <v>50</v>
      </c>
    </row>
    <row r="302" spans="1:6" ht="24.75" customHeight="1">
      <c r="A302" s="43"/>
      <c r="B302" s="47"/>
      <c r="C302" s="5">
        <v>2025</v>
      </c>
      <c r="D302" s="5" t="s">
        <v>26</v>
      </c>
      <c r="E302" s="50"/>
      <c r="F302" s="8">
        <v>50</v>
      </c>
    </row>
    <row r="303" spans="1:6" ht="24.75" customHeight="1">
      <c r="A303" s="43"/>
      <c r="B303" s="45" t="s">
        <v>127</v>
      </c>
      <c r="C303" s="5">
        <v>2022</v>
      </c>
      <c r="D303" s="5" t="s">
        <v>26</v>
      </c>
      <c r="E303" s="48">
        <v>51</v>
      </c>
      <c r="F303" s="8">
        <v>51</v>
      </c>
    </row>
    <row r="304" spans="1:6" ht="24.75" customHeight="1">
      <c r="A304" s="43"/>
      <c r="B304" s="46"/>
      <c r="C304" s="5">
        <v>2023</v>
      </c>
      <c r="D304" s="5" t="s">
        <v>26</v>
      </c>
      <c r="E304" s="49"/>
      <c r="F304" s="8">
        <v>49</v>
      </c>
    </row>
    <row r="305" spans="1:6" ht="24.75" customHeight="1">
      <c r="A305" s="43"/>
      <c r="B305" s="46"/>
      <c r="C305" s="5">
        <v>2024</v>
      </c>
      <c r="D305" s="5" t="s">
        <v>26</v>
      </c>
      <c r="E305" s="49"/>
      <c r="F305" s="8">
        <v>49</v>
      </c>
    </row>
    <row r="306" spans="1:6" ht="24.75" customHeight="1">
      <c r="A306" s="43"/>
      <c r="B306" s="47"/>
      <c r="C306" s="5">
        <v>2025</v>
      </c>
      <c r="D306" s="5" t="s">
        <v>26</v>
      </c>
      <c r="E306" s="50"/>
      <c r="F306" s="8">
        <v>49</v>
      </c>
    </row>
    <row r="307" spans="1:6" ht="24.75" customHeight="1">
      <c r="A307" s="43"/>
      <c r="B307" s="45" t="s">
        <v>128</v>
      </c>
      <c r="C307" s="5">
        <v>2022</v>
      </c>
      <c r="D307" s="5" t="s">
        <v>26</v>
      </c>
      <c r="E307" s="48">
        <v>51</v>
      </c>
      <c r="F307" s="8">
        <v>51</v>
      </c>
    </row>
    <row r="308" spans="1:6" ht="24.75" customHeight="1">
      <c r="A308" s="43"/>
      <c r="B308" s="46"/>
      <c r="C308" s="5">
        <v>2023</v>
      </c>
      <c r="D308" s="5" t="s">
        <v>26</v>
      </c>
      <c r="E308" s="49"/>
      <c r="F308" s="8">
        <v>49</v>
      </c>
    </row>
    <row r="309" spans="1:6" ht="24.75" customHeight="1">
      <c r="A309" s="43"/>
      <c r="B309" s="46"/>
      <c r="C309" s="5">
        <v>2024</v>
      </c>
      <c r="D309" s="5" t="s">
        <v>26</v>
      </c>
      <c r="E309" s="49"/>
      <c r="F309" s="8">
        <v>49</v>
      </c>
    </row>
    <row r="310" spans="1:6" ht="24.75" customHeight="1">
      <c r="A310" s="43"/>
      <c r="B310" s="47"/>
      <c r="C310" s="5">
        <v>2025</v>
      </c>
      <c r="D310" s="5" t="s">
        <v>26</v>
      </c>
      <c r="E310" s="50"/>
      <c r="F310" s="8">
        <v>49</v>
      </c>
    </row>
    <row r="311" spans="1:6" ht="24.75" customHeight="1">
      <c r="A311" s="43"/>
      <c r="B311" s="45" t="s">
        <v>166</v>
      </c>
      <c r="C311" s="5">
        <v>2022</v>
      </c>
      <c r="D311" s="5" t="s">
        <v>26</v>
      </c>
      <c r="E311" s="48">
        <v>17</v>
      </c>
      <c r="F311" s="8">
        <v>17</v>
      </c>
    </row>
    <row r="312" spans="1:6" ht="24.75" customHeight="1">
      <c r="A312" s="43"/>
      <c r="B312" s="46"/>
      <c r="C312" s="5">
        <v>2023</v>
      </c>
      <c r="D312" s="5" t="s">
        <v>26</v>
      </c>
      <c r="E312" s="49"/>
      <c r="F312" s="8">
        <v>17</v>
      </c>
    </row>
    <row r="313" spans="1:6" ht="24.75" customHeight="1">
      <c r="A313" s="43"/>
      <c r="B313" s="46"/>
      <c r="C313" s="30">
        <v>2024</v>
      </c>
      <c r="D313" s="30" t="s">
        <v>26</v>
      </c>
      <c r="E313" s="49"/>
      <c r="F313" s="29">
        <v>17</v>
      </c>
    </row>
    <row r="314" spans="1:6" ht="24.75" customHeight="1">
      <c r="A314" s="43"/>
      <c r="B314" s="46"/>
      <c r="C314" s="30">
        <v>2025</v>
      </c>
      <c r="D314" s="30" t="s">
        <v>26</v>
      </c>
      <c r="E314" s="49"/>
      <c r="F314" s="29">
        <v>17</v>
      </c>
    </row>
    <row r="315" spans="1:6" ht="24.75" customHeight="1">
      <c r="A315" s="54" t="s">
        <v>147</v>
      </c>
      <c r="B315" s="54"/>
      <c r="C315" s="54"/>
      <c r="D315" s="54"/>
      <c r="E315" s="54"/>
      <c r="F315" s="54"/>
    </row>
    <row r="316" spans="1:6" ht="24.75" customHeight="1">
      <c r="A316" s="42" t="s">
        <v>219</v>
      </c>
      <c r="B316" s="45" t="s">
        <v>129</v>
      </c>
      <c r="C316" s="5">
        <v>2022</v>
      </c>
      <c r="D316" s="5" t="s">
        <v>21</v>
      </c>
      <c r="E316" s="48">
        <v>100</v>
      </c>
      <c r="F316" s="8">
        <v>0</v>
      </c>
    </row>
    <row r="317" spans="1:6" ht="24.75" customHeight="1">
      <c r="A317" s="43"/>
      <c r="B317" s="46"/>
      <c r="C317" s="5">
        <v>2023</v>
      </c>
      <c r="D317" s="5" t="s">
        <v>21</v>
      </c>
      <c r="E317" s="49"/>
      <c r="F317" s="8">
        <v>0</v>
      </c>
    </row>
    <row r="318" spans="1:6" ht="24.75" customHeight="1">
      <c r="A318" s="43"/>
      <c r="B318" s="46"/>
      <c r="C318" s="5">
        <v>2024</v>
      </c>
      <c r="D318" s="5" t="s">
        <v>21</v>
      </c>
      <c r="E318" s="49"/>
      <c r="F318" s="8">
        <v>0</v>
      </c>
    </row>
    <row r="319" spans="1:6" ht="24.75" customHeight="1">
      <c r="A319" s="43"/>
      <c r="B319" s="47"/>
      <c r="C319" s="5">
        <v>2025</v>
      </c>
      <c r="D319" s="5" t="s">
        <v>21</v>
      </c>
      <c r="E319" s="50"/>
      <c r="F319" s="8">
        <v>0</v>
      </c>
    </row>
    <row r="320" spans="1:6" ht="24.75" customHeight="1">
      <c r="A320" s="43"/>
      <c r="B320" s="45" t="s">
        <v>130</v>
      </c>
      <c r="C320" s="5">
        <v>2022</v>
      </c>
      <c r="D320" s="5" t="s">
        <v>21</v>
      </c>
      <c r="E320" s="48">
        <v>100</v>
      </c>
      <c r="F320" s="8">
        <v>100</v>
      </c>
    </row>
    <row r="321" spans="1:6" ht="24.75" customHeight="1">
      <c r="A321" s="43"/>
      <c r="B321" s="46"/>
      <c r="C321" s="5">
        <v>2023</v>
      </c>
      <c r="D321" s="5" t="s">
        <v>21</v>
      </c>
      <c r="E321" s="49"/>
      <c r="F321" s="8">
        <v>100</v>
      </c>
    </row>
    <row r="322" spans="1:6" ht="24.75" customHeight="1">
      <c r="A322" s="43"/>
      <c r="B322" s="46"/>
      <c r="C322" s="5">
        <v>2024</v>
      </c>
      <c r="D322" s="5" t="s">
        <v>21</v>
      </c>
      <c r="E322" s="49"/>
      <c r="F322" s="8">
        <v>100</v>
      </c>
    </row>
    <row r="323" spans="1:6" ht="25.5" customHeight="1">
      <c r="A323" s="43"/>
      <c r="B323" s="47"/>
      <c r="C323" s="5">
        <v>2025</v>
      </c>
      <c r="D323" s="5" t="s">
        <v>21</v>
      </c>
      <c r="E323" s="50"/>
      <c r="F323" s="8">
        <v>100</v>
      </c>
    </row>
    <row r="324" spans="1:6" ht="29.25" customHeight="1">
      <c r="A324" s="43"/>
      <c r="B324" s="45" t="s">
        <v>131</v>
      </c>
      <c r="C324" s="5">
        <v>2022</v>
      </c>
      <c r="D324" s="5" t="s">
        <v>21</v>
      </c>
      <c r="E324" s="48">
        <v>100</v>
      </c>
      <c r="F324" s="8">
        <v>100</v>
      </c>
    </row>
    <row r="325" spans="1:6" ht="28.5" customHeight="1">
      <c r="A325" s="43"/>
      <c r="B325" s="46"/>
      <c r="C325" s="5">
        <v>2023</v>
      </c>
      <c r="D325" s="5" t="s">
        <v>21</v>
      </c>
      <c r="E325" s="49"/>
      <c r="F325" s="8">
        <v>100</v>
      </c>
    </row>
    <row r="326" spans="1:6" ht="30.75" customHeight="1">
      <c r="A326" s="43"/>
      <c r="B326" s="46"/>
      <c r="C326" s="5">
        <v>2024</v>
      </c>
      <c r="D326" s="5" t="s">
        <v>21</v>
      </c>
      <c r="E326" s="49"/>
      <c r="F326" s="8">
        <v>100</v>
      </c>
    </row>
    <row r="327" spans="1:6" ht="30" customHeight="1">
      <c r="A327" s="43"/>
      <c r="B327" s="47"/>
      <c r="C327" s="5">
        <v>2025</v>
      </c>
      <c r="D327" s="5" t="s">
        <v>21</v>
      </c>
      <c r="E327" s="50"/>
      <c r="F327" s="8">
        <v>100</v>
      </c>
    </row>
    <row r="328" spans="1:6" ht="27.75" customHeight="1">
      <c r="A328" s="43"/>
      <c r="B328" s="45" t="s">
        <v>132</v>
      </c>
      <c r="C328" s="5">
        <v>2022</v>
      </c>
      <c r="D328" s="5" t="s">
        <v>21</v>
      </c>
      <c r="E328" s="48">
        <v>100</v>
      </c>
      <c r="F328" s="8">
        <v>100</v>
      </c>
    </row>
    <row r="329" spans="1:6" ht="28.5" customHeight="1">
      <c r="A329" s="43"/>
      <c r="B329" s="46"/>
      <c r="C329" s="5">
        <v>2023</v>
      </c>
      <c r="D329" s="5" t="s">
        <v>21</v>
      </c>
      <c r="E329" s="49"/>
      <c r="F329" s="8">
        <v>100</v>
      </c>
    </row>
    <row r="330" spans="1:6" ht="28.5" customHeight="1">
      <c r="A330" s="43"/>
      <c r="B330" s="46"/>
      <c r="C330" s="5">
        <v>2024</v>
      </c>
      <c r="D330" s="5" t="s">
        <v>21</v>
      </c>
      <c r="E330" s="49"/>
      <c r="F330" s="8">
        <v>100</v>
      </c>
    </row>
    <row r="331" spans="1:6" ht="27" customHeight="1">
      <c r="A331" s="43"/>
      <c r="B331" s="47"/>
      <c r="C331" s="5">
        <v>2025</v>
      </c>
      <c r="D331" s="5" t="s">
        <v>21</v>
      </c>
      <c r="E331" s="50"/>
      <c r="F331" s="8">
        <v>100</v>
      </c>
    </row>
    <row r="332" spans="1:6" ht="30" customHeight="1">
      <c r="A332" s="43"/>
      <c r="B332" s="45" t="s">
        <v>133</v>
      </c>
      <c r="C332" s="5">
        <v>2022</v>
      </c>
      <c r="D332" s="5" t="s">
        <v>21</v>
      </c>
      <c r="E332" s="48">
        <v>100</v>
      </c>
      <c r="F332" s="8">
        <v>100</v>
      </c>
    </row>
    <row r="333" spans="1:6" ht="30" customHeight="1">
      <c r="A333" s="43"/>
      <c r="B333" s="46"/>
      <c r="C333" s="5">
        <v>2023</v>
      </c>
      <c r="D333" s="5" t="s">
        <v>21</v>
      </c>
      <c r="E333" s="49"/>
      <c r="F333" s="8">
        <v>100</v>
      </c>
    </row>
    <row r="334" spans="1:6" ht="30.75" customHeight="1">
      <c r="A334" s="43"/>
      <c r="B334" s="46"/>
      <c r="C334" s="5">
        <v>2024</v>
      </c>
      <c r="D334" s="5" t="s">
        <v>21</v>
      </c>
      <c r="E334" s="49"/>
      <c r="F334" s="8">
        <v>100</v>
      </c>
    </row>
    <row r="335" spans="1:6" ht="27.75" customHeight="1">
      <c r="A335" s="43"/>
      <c r="B335" s="47"/>
      <c r="C335" s="5">
        <v>2025</v>
      </c>
      <c r="D335" s="5" t="s">
        <v>21</v>
      </c>
      <c r="E335" s="50"/>
      <c r="F335" s="8">
        <v>100</v>
      </c>
    </row>
    <row r="336" spans="1:6" ht="44.1" customHeight="1">
      <c r="A336" s="43"/>
      <c r="B336" s="42" t="s">
        <v>134</v>
      </c>
      <c r="C336" s="5">
        <v>2022</v>
      </c>
      <c r="D336" s="5" t="s">
        <v>21</v>
      </c>
      <c r="E336" s="48">
        <v>100</v>
      </c>
      <c r="F336" s="8">
        <v>100</v>
      </c>
    </row>
    <row r="337" spans="1:6" ht="44.1" customHeight="1">
      <c r="A337" s="43"/>
      <c r="B337" s="43"/>
      <c r="C337" s="5">
        <v>2023</v>
      </c>
      <c r="D337" s="5" t="s">
        <v>21</v>
      </c>
      <c r="E337" s="49"/>
      <c r="F337" s="8">
        <v>100</v>
      </c>
    </row>
    <row r="338" spans="1:6" ht="44.1" customHeight="1">
      <c r="A338" s="43"/>
      <c r="B338" s="43"/>
      <c r="C338" s="5">
        <v>2024</v>
      </c>
      <c r="D338" s="5" t="s">
        <v>21</v>
      </c>
      <c r="E338" s="49"/>
      <c r="F338" s="8">
        <v>100</v>
      </c>
    </row>
    <row r="339" spans="1:6" ht="44.1" customHeight="1">
      <c r="A339" s="31"/>
      <c r="B339" s="44"/>
      <c r="C339" s="5">
        <v>2025</v>
      </c>
      <c r="D339" s="5" t="s">
        <v>21</v>
      </c>
      <c r="E339" s="50"/>
      <c r="F339" s="8">
        <v>100</v>
      </c>
    </row>
    <row r="340" spans="1:6" ht="30" customHeight="1">
      <c r="A340" s="42" t="s">
        <v>220</v>
      </c>
      <c r="B340" s="45" t="s">
        <v>135</v>
      </c>
      <c r="C340" s="5">
        <v>2022</v>
      </c>
      <c r="D340" s="5" t="s">
        <v>21</v>
      </c>
      <c r="E340" s="48">
        <v>100</v>
      </c>
      <c r="F340" s="8">
        <v>100</v>
      </c>
    </row>
    <row r="341" spans="1:6" ht="30" customHeight="1">
      <c r="A341" s="43"/>
      <c r="B341" s="46"/>
      <c r="C341" s="5">
        <v>2023</v>
      </c>
      <c r="D341" s="5" t="s">
        <v>21</v>
      </c>
      <c r="E341" s="49"/>
      <c r="F341" s="8">
        <v>100</v>
      </c>
    </row>
    <row r="342" spans="1:6" ht="30" customHeight="1">
      <c r="A342" s="43"/>
      <c r="B342" s="46"/>
      <c r="C342" s="5">
        <v>2024</v>
      </c>
      <c r="D342" s="5" t="s">
        <v>21</v>
      </c>
      <c r="E342" s="49"/>
      <c r="F342" s="8">
        <v>100</v>
      </c>
    </row>
    <row r="343" spans="1:6" ht="30" customHeight="1">
      <c r="A343" s="44"/>
      <c r="B343" s="47"/>
      <c r="C343" s="5">
        <v>2025</v>
      </c>
      <c r="D343" s="5" t="s">
        <v>21</v>
      </c>
      <c r="E343" s="50"/>
      <c r="F343" s="8">
        <v>100</v>
      </c>
    </row>
  </sheetData>
  <mergeCells count="201">
    <mergeCell ref="A3:F6"/>
    <mergeCell ref="A155:A158"/>
    <mergeCell ref="B155:B158"/>
    <mergeCell ref="E155:E158"/>
    <mergeCell ref="A159:A162"/>
    <mergeCell ref="B159:B162"/>
    <mergeCell ref="E159:E162"/>
    <mergeCell ref="B115:B118"/>
    <mergeCell ref="E115:E118"/>
    <mergeCell ref="B119:B122"/>
    <mergeCell ref="A200:A215"/>
    <mergeCell ref="B220:B223"/>
    <mergeCell ref="A216:A223"/>
    <mergeCell ref="E220:E223"/>
    <mergeCell ref="A340:A343"/>
    <mergeCell ref="B340:B343"/>
    <mergeCell ref="E340:E343"/>
    <mergeCell ref="A228:A231"/>
    <mergeCell ref="B228:B231"/>
    <mergeCell ref="E228:E231"/>
    <mergeCell ref="B233:B236"/>
    <mergeCell ref="E233:E236"/>
    <mergeCell ref="B237:B240"/>
    <mergeCell ref="E237:E240"/>
    <mergeCell ref="E119:E122"/>
    <mergeCell ref="B123:B126"/>
    <mergeCell ref="E123:E126"/>
    <mergeCell ref="B127:B130"/>
    <mergeCell ref="E127:E130"/>
    <mergeCell ref="B131:B134"/>
    <mergeCell ref="E249:E252"/>
    <mergeCell ref="B212:B215"/>
    <mergeCell ref="E212:E215"/>
    <mergeCell ref="B216:B219"/>
    <mergeCell ref="E216:E219"/>
    <mergeCell ref="B59:B62"/>
    <mergeCell ref="E59:E62"/>
    <mergeCell ref="E95:E98"/>
    <mergeCell ref="B99:B102"/>
    <mergeCell ref="E99:E102"/>
    <mergeCell ref="B79:B82"/>
    <mergeCell ref="E79:E82"/>
    <mergeCell ref="B83:B86"/>
    <mergeCell ref="E83:E86"/>
    <mergeCell ref="B87:B90"/>
    <mergeCell ref="E87:E90"/>
    <mergeCell ref="B91:B94"/>
    <mergeCell ref="E91:E94"/>
    <mergeCell ref="B95:B98"/>
    <mergeCell ref="E39:E42"/>
    <mergeCell ref="B43:B46"/>
    <mergeCell ref="E43:E46"/>
    <mergeCell ref="B47:B50"/>
    <mergeCell ref="E47:E50"/>
    <mergeCell ref="B51:B54"/>
    <mergeCell ref="E51:E54"/>
    <mergeCell ref="B55:B58"/>
    <mergeCell ref="E55:E58"/>
    <mergeCell ref="A7:F7"/>
    <mergeCell ref="A34:F34"/>
    <mergeCell ref="A13:F13"/>
    <mergeCell ref="E262:E265"/>
    <mergeCell ref="A316:A338"/>
    <mergeCell ref="B245:B248"/>
    <mergeCell ref="E245:E248"/>
    <mergeCell ref="B262:B265"/>
    <mergeCell ref="A254:A265"/>
    <mergeCell ref="A270:A273"/>
    <mergeCell ref="A232:F232"/>
    <mergeCell ref="B241:B244"/>
    <mergeCell ref="E241:E244"/>
    <mergeCell ref="B254:B257"/>
    <mergeCell ref="E254:E257"/>
    <mergeCell ref="B258:B261"/>
    <mergeCell ref="E258:E261"/>
    <mergeCell ref="A233:A252"/>
    <mergeCell ref="B249:B252"/>
    <mergeCell ref="A14:A17"/>
    <mergeCell ref="B14:B17"/>
    <mergeCell ref="E14:E17"/>
    <mergeCell ref="B18:B21"/>
    <mergeCell ref="E18:E21"/>
    <mergeCell ref="E266:E269"/>
    <mergeCell ref="B139:B142"/>
    <mergeCell ref="E139:E142"/>
    <mergeCell ref="A135:A142"/>
    <mergeCell ref="A8:F8"/>
    <mergeCell ref="A9:F9"/>
    <mergeCell ref="B143:B146"/>
    <mergeCell ref="E143:E146"/>
    <mergeCell ref="A143:A146"/>
    <mergeCell ref="E131:E134"/>
    <mergeCell ref="B135:B138"/>
    <mergeCell ref="E135:E138"/>
    <mergeCell ref="B22:B25"/>
    <mergeCell ref="E22:E25"/>
    <mergeCell ref="A18:A25"/>
    <mergeCell ref="B26:B29"/>
    <mergeCell ref="E26:E29"/>
    <mergeCell ref="A30:A33"/>
    <mergeCell ref="B30:B33"/>
    <mergeCell ref="E30:E33"/>
    <mergeCell ref="B35:B38"/>
    <mergeCell ref="E35:E38"/>
    <mergeCell ref="A26:A29"/>
    <mergeCell ref="B39:B42"/>
    <mergeCell ref="B283:B286"/>
    <mergeCell ref="E283:E286"/>
    <mergeCell ref="B224:B227"/>
    <mergeCell ref="A224:A227"/>
    <mergeCell ref="A274:F274"/>
    <mergeCell ref="A275:A286"/>
    <mergeCell ref="B63:B66"/>
    <mergeCell ref="B67:B70"/>
    <mergeCell ref="B71:B74"/>
    <mergeCell ref="B75:B78"/>
    <mergeCell ref="B151:B154"/>
    <mergeCell ref="B163:B166"/>
    <mergeCell ref="B167:B170"/>
    <mergeCell ref="B270:B273"/>
    <mergeCell ref="B147:B150"/>
    <mergeCell ref="E147:E150"/>
    <mergeCell ref="A147:A154"/>
    <mergeCell ref="B275:B278"/>
    <mergeCell ref="E275:E278"/>
    <mergeCell ref="B200:B203"/>
    <mergeCell ref="B204:B207"/>
    <mergeCell ref="B208:B211"/>
    <mergeCell ref="B266:B269"/>
    <mergeCell ref="A266:A269"/>
    <mergeCell ref="E192:E195"/>
    <mergeCell ref="B192:B195"/>
    <mergeCell ref="A179:A182"/>
    <mergeCell ref="E63:E66"/>
    <mergeCell ref="E67:E70"/>
    <mergeCell ref="E71:E74"/>
    <mergeCell ref="E75:E78"/>
    <mergeCell ref="B179:B182"/>
    <mergeCell ref="E179:E182"/>
    <mergeCell ref="E103:E106"/>
    <mergeCell ref="E151:E154"/>
    <mergeCell ref="E163:E166"/>
    <mergeCell ref="E167:E170"/>
    <mergeCell ref="A163:A166"/>
    <mergeCell ref="B171:B174"/>
    <mergeCell ref="E171:E174"/>
    <mergeCell ref="A167:A174"/>
    <mergeCell ref="B103:B106"/>
    <mergeCell ref="A35:A106"/>
    <mergeCell ref="B107:B110"/>
    <mergeCell ref="E107:E110"/>
    <mergeCell ref="B111:B114"/>
    <mergeCell ref="E111:E114"/>
    <mergeCell ref="A107:A134"/>
    <mergeCell ref="B336:B339"/>
    <mergeCell ref="E336:E339"/>
    <mergeCell ref="A315:F315"/>
    <mergeCell ref="B320:B323"/>
    <mergeCell ref="E320:E323"/>
    <mergeCell ref="B324:B327"/>
    <mergeCell ref="E324:E327"/>
    <mergeCell ref="B307:B310"/>
    <mergeCell ref="E307:E310"/>
    <mergeCell ref="A287:A314"/>
    <mergeCell ref="B311:B314"/>
    <mergeCell ref="E311:E314"/>
    <mergeCell ref="B316:B319"/>
    <mergeCell ref="E316:E319"/>
    <mergeCell ref="B295:B298"/>
    <mergeCell ref="E295:E298"/>
    <mergeCell ref="B299:B302"/>
    <mergeCell ref="E299:E302"/>
    <mergeCell ref="B287:B290"/>
    <mergeCell ref="B303:B306"/>
    <mergeCell ref="E303:E306"/>
    <mergeCell ref="B291:B294"/>
    <mergeCell ref="E291:E294"/>
    <mergeCell ref="A175:A178"/>
    <mergeCell ref="B175:B178"/>
    <mergeCell ref="E175:E178"/>
    <mergeCell ref="B328:B331"/>
    <mergeCell ref="E328:E331"/>
    <mergeCell ref="B332:B335"/>
    <mergeCell ref="E332:E335"/>
    <mergeCell ref="A253:F253"/>
    <mergeCell ref="E208:E211"/>
    <mergeCell ref="E224:E227"/>
    <mergeCell ref="E287:E290"/>
    <mergeCell ref="B279:B282"/>
    <mergeCell ref="E279:E282"/>
    <mergeCell ref="E270:E273"/>
    <mergeCell ref="A183:F183"/>
    <mergeCell ref="B196:B199"/>
    <mergeCell ref="E196:E199"/>
    <mergeCell ref="A184:A199"/>
    <mergeCell ref="E200:E203"/>
    <mergeCell ref="E204:E207"/>
    <mergeCell ref="B184:B187"/>
    <mergeCell ref="E184:E187"/>
    <mergeCell ref="B188:B191"/>
    <mergeCell ref="E188:E191"/>
  </mergeCells>
  <phoneticPr fontId="3" type="noConversion"/>
  <hyperlinks>
    <hyperlink ref="F2" location="sub_1000" display="sub_1000"/>
  </hyperlinks>
  <pageMargins left="0.35433070866141736" right="0.19685039370078741" top="0.55118110236220474" bottom="0.15748031496062992" header="0.31496062992125984" footer="0.31496062992125984"/>
  <pageSetup paperSize="9" scale="54" fitToHeight="21" orientation="portrait" r:id="rId1"/>
  <headerFooter alignWithMargins="0"/>
  <rowBreaks count="4" manualBreakCount="4">
    <brk id="58" max="5" man="1"/>
    <brk id="142" max="5" man="1"/>
    <brk id="223" max="5" man="1"/>
    <brk id="294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1"/>
  <sheetViews>
    <sheetView tabSelected="1" view="pageBreakPreview" zoomScale="90" zoomScaleNormal="90" zoomScaleSheetLayoutView="90" workbookViewId="0">
      <selection activeCell="L15" sqref="L15"/>
    </sheetView>
  </sheetViews>
  <sheetFormatPr defaultRowHeight="15.75"/>
  <cols>
    <col min="1" max="1" width="62.42578125" style="10" customWidth="1"/>
    <col min="2" max="2" width="47.7109375" style="11" customWidth="1"/>
    <col min="3" max="3" width="15.28515625" style="36" customWidth="1"/>
    <col min="4" max="4" width="24.140625" style="12" customWidth="1"/>
    <col min="5" max="5" width="19.28515625" style="13" customWidth="1"/>
    <col min="6" max="6" width="21.85546875" style="13" customWidth="1"/>
    <col min="7" max="7" width="21.42578125" style="13" customWidth="1"/>
    <col min="8" max="8" width="13.5703125" style="13" customWidth="1"/>
    <col min="9" max="9" width="14" style="13" customWidth="1"/>
    <col min="10" max="10" width="14.28515625" style="13" bestFit="1" customWidth="1"/>
    <col min="11" max="16384" width="9.140625" style="13"/>
  </cols>
  <sheetData>
    <row r="1" spans="1:10">
      <c r="H1" s="68" t="s">
        <v>139</v>
      </c>
      <c r="I1" s="68"/>
    </row>
    <row r="2" spans="1:10">
      <c r="H2" s="69" t="s">
        <v>138</v>
      </c>
      <c r="I2" s="69"/>
    </row>
    <row r="3" spans="1:10" ht="26.25" customHeight="1">
      <c r="H3" s="40"/>
      <c r="I3" s="41"/>
    </row>
    <row r="4" spans="1:10" ht="26.25" customHeight="1">
      <c r="A4" s="70" t="s">
        <v>226</v>
      </c>
      <c r="B4" s="71"/>
      <c r="C4" s="71"/>
      <c r="D4" s="71"/>
      <c r="E4" s="71"/>
      <c r="F4" s="71"/>
      <c r="G4" s="71"/>
      <c r="H4" s="71"/>
      <c r="I4" s="71"/>
    </row>
    <row r="5" spans="1:10">
      <c r="A5" s="71"/>
      <c r="B5" s="71"/>
      <c r="C5" s="71"/>
      <c r="D5" s="71"/>
      <c r="E5" s="71"/>
      <c r="F5" s="71"/>
      <c r="G5" s="71"/>
      <c r="H5" s="71"/>
      <c r="I5" s="71"/>
    </row>
    <row r="6" spans="1:10" ht="7.5" customHeight="1">
      <c r="A6" s="71"/>
      <c r="B6" s="71"/>
      <c r="C6" s="71"/>
      <c r="D6" s="71"/>
      <c r="E6" s="71"/>
      <c r="F6" s="71"/>
      <c r="G6" s="71"/>
      <c r="H6" s="71"/>
      <c r="I6" s="71"/>
      <c r="J6" s="16"/>
    </row>
    <row r="7" spans="1:10">
      <c r="A7" s="70" t="s">
        <v>185</v>
      </c>
      <c r="B7" s="70"/>
      <c r="C7" s="70"/>
      <c r="D7" s="70"/>
      <c r="E7" s="70"/>
      <c r="F7" s="70"/>
      <c r="G7" s="70"/>
      <c r="H7" s="70"/>
      <c r="I7" s="70"/>
      <c r="J7" s="16"/>
    </row>
    <row r="8" spans="1:10">
      <c r="A8" s="72" t="s">
        <v>20</v>
      </c>
      <c r="B8" s="72"/>
      <c r="C8" s="72"/>
      <c r="D8" s="72"/>
      <c r="E8" s="72"/>
      <c r="F8" s="72"/>
      <c r="G8" s="72"/>
      <c r="H8" s="72"/>
      <c r="I8" s="72"/>
    </row>
    <row r="9" spans="1:10" s="17" customFormat="1">
      <c r="A9" s="73" t="s">
        <v>137</v>
      </c>
      <c r="B9" s="73"/>
      <c r="C9" s="73"/>
      <c r="D9" s="73"/>
      <c r="E9" s="73"/>
      <c r="F9" s="73"/>
      <c r="G9" s="73"/>
      <c r="H9" s="73"/>
      <c r="I9" s="73"/>
    </row>
    <row r="11" spans="1:10" ht="18.75" customHeight="1">
      <c r="A11" s="65" t="s">
        <v>15</v>
      </c>
      <c r="B11" s="64" t="s">
        <v>18</v>
      </c>
      <c r="C11" s="64" t="s">
        <v>3</v>
      </c>
      <c r="D11" s="64" t="s">
        <v>4</v>
      </c>
      <c r="E11" s="64"/>
      <c r="F11" s="64"/>
      <c r="G11" s="64"/>
      <c r="H11" s="64"/>
      <c r="I11" s="64"/>
    </row>
    <row r="12" spans="1:10" ht="63.75" customHeight="1">
      <c r="A12" s="67"/>
      <c r="B12" s="64"/>
      <c r="C12" s="64"/>
      <c r="D12" s="37" t="s">
        <v>223</v>
      </c>
      <c r="E12" s="35" t="s">
        <v>5</v>
      </c>
      <c r="F12" s="35" t="s">
        <v>6</v>
      </c>
      <c r="G12" s="35" t="s">
        <v>183</v>
      </c>
      <c r="H12" s="35" t="s">
        <v>7</v>
      </c>
      <c r="I12" s="35" t="s">
        <v>16</v>
      </c>
    </row>
    <row r="13" spans="1:10">
      <c r="A13" s="35">
        <v>1</v>
      </c>
      <c r="B13" s="35">
        <v>2</v>
      </c>
      <c r="C13" s="35">
        <v>3</v>
      </c>
      <c r="D13" s="37">
        <v>4</v>
      </c>
      <c r="E13" s="18">
        <v>5</v>
      </c>
      <c r="F13" s="18">
        <v>6</v>
      </c>
      <c r="G13" s="18">
        <v>7</v>
      </c>
      <c r="H13" s="18">
        <v>8</v>
      </c>
      <c r="I13" s="18">
        <v>9</v>
      </c>
    </row>
    <row r="14" spans="1:10" ht="31.5" customHeight="1">
      <c r="A14" s="65" t="s">
        <v>66</v>
      </c>
      <c r="B14" s="74" t="s">
        <v>176</v>
      </c>
      <c r="C14" s="35">
        <v>2022</v>
      </c>
      <c r="D14" s="9">
        <f>E14+F14+G14+H14+I14</f>
        <v>1951321.6411599996</v>
      </c>
      <c r="E14" s="9">
        <f t="shared" ref="E14:I16" si="0">E20+E75+E96</f>
        <v>48122.518280000004</v>
      </c>
      <c r="F14" s="9">
        <f t="shared" si="0"/>
        <v>1173806.1878699998</v>
      </c>
      <c r="G14" s="9">
        <f t="shared" si="0"/>
        <v>729392.93501000002</v>
      </c>
      <c r="H14" s="32">
        <f t="shared" si="0"/>
        <v>0</v>
      </c>
      <c r="I14" s="32">
        <f t="shared" si="0"/>
        <v>0</v>
      </c>
      <c r="J14" s="33"/>
    </row>
    <row r="15" spans="1:10" ht="28.5" customHeight="1">
      <c r="A15" s="66"/>
      <c r="B15" s="74"/>
      <c r="C15" s="35">
        <v>2023</v>
      </c>
      <c r="D15" s="9">
        <f>E15+F15+G15+H15+I15</f>
        <v>2054019.2414500001</v>
      </c>
      <c r="E15" s="9">
        <f t="shared" si="0"/>
        <v>54441.433499999999</v>
      </c>
      <c r="F15" s="9">
        <f t="shared" si="0"/>
        <v>1210535.2276900001</v>
      </c>
      <c r="G15" s="9">
        <f t="shared" si="0"/>
        <v>789042.58025999996</v>
      </c>
      <c r="H15" s="32">
        <f t="shared" si="0"/>
        <v>0</v>
      </c>
      <c r="I15" s="32">
        <f t="shared" si="0"/>
        <v>0</v>
      </c>
    </row>
    <row r="16" spans="1:10" ht="31.5" customHeight="1">
      <c r="A16" s="66"/>
      <c r="B16" s="74"/>
      <c r="C16" s="35">
        <v>2024</v>
      </c>
      <c r="D16" s="9">
        <f>E16+F16+G16+H16+I16</f>
        <v>1936568.6622100002</v>
      </c>
      <c r="E16" s="9">
        <f t="shared" ref="E16:G17" si="1">E22+E77+E98</f>
        <v>69920.491849999991</v>
      </c>
      <c r="F16" s="9">
        <f t="shared" si="1"/>
        <v>1164705.09714</v>
      </c>
      <c r="G16" s="9">
        <f t="shared" si="1"/>
        <v>701943.07322000002</v>
      </c>
      <c r="H16" s="32">
        <f t="shared" si="0"/>
        <v>0</v>
      </c>
      <c r="I16" s="32">
        <f t="shared" si="0"/>
        <v>0</v>
      </c>
    </row>
    <row r="17" spans="1:9" ht="27" customHeight="1">
      <c r="A17" s="66"/>
      <c r="B17" s="74"/>
      <c r="C17" s="35">
        <v>2025</v>
      </c>
      <c r="D17" s="9">
        <f>E17+F17+G17+H17+I17</f>
        <v>1926484.2001</v>
      </c>
      <c r="E17" s="9">
        <f t="shared" si="1"/>
        <v>52145.81</v>
      </c>
      <c r="F17" s="9">
        <f t="shared" si="1"/>
        <v>1148413.915</v>
      </c>
      <c r="G17" s="9">
        <f t="shared" si="1"/>
        <v>725924.47510000004</v>
      </c>
      <c r="H17" s="32"/>
      <c r="I17" s="32"/>
    </row>
    <row r="18" spans="1:9" ht="30" customHeight="1">
      <c r="A18" s="67"/>
      <c r="B18" s="74"/>
      <c r="C18" s="37" t="s">
        <v>8</v>
      </c>
      <c r="D18" s="9">
        <f t="shared" ref="D18:I18" si="2">SUM(D14:D17)</f>
        <v>7868393.7449199995</v>
      </c>
      <c r="E18" s="9">
        <f t="shared" si="2"/>
        <v>224630.25362999999</v>
      </c>
      <c r="F18" s="9">
        <f t="shared" si="2"/>
        <v>4697460.4276999999</v>
      </c>
      <c r="G18" s="9">
        <f t="shared" si="2"/>
        <v>2946303.0635899999</v>
      </c>
      <c r="H18" s="32">
        <f t="shared" si="2"/>
        <v>0</v>
      </c>
      <c r="I18" s="32">
        <f t="shared" si="2"/>
        <v>0</v>
      </c>
    </row>
    <row r="19" spans="1:9" ht="21.95" customHeight="1">
      <c r="A19" s="19" t="s">
        <v>9</v>
      </c>
      <c r="B19" s="20"/>
      <c r="C19" s="21"/>
      <c r="D19" s="22"/>
      <c r="E19" s="22"/>
      <c r="F19" s="22"/>
      <c r="G19" s="22"/>
      <c r="H19" s="22"/>
      <c r="I19" s="23"/>
    </row>
    <row r="20" spans="1:9" ht="21.95" customHeight="1">
      <c r="A20" s="74" t="s">
        <v>70</v>
      </c>
      <c r="B20" s="74" t="s">
        <v>168</v>
      </c>
      <c r="C20" s="35">
        <v>2022</v>
      </c>
      <c r="D20" s="9">
        <f>D35+D45+D55+D65</f>
        <v>10060.576590000001</v>
      </c>
      <c r="E20" s="9">
        <f t="shared" ref="E20:G23" si="3">E25+E35+E45+E55+E65</f>
        <v>2431.5182800000002</v>
      </c>
      <c r="F20" s="9">
        <f t="shared" si="3"/>
        <v>6638.3585400000002</v>
      </c>
      <c r="G20" s="9">
        <f t="shared" si="3"/>
        <v>990.69976999999994</v>
      </c>
      <c r="H20" s="9">
        <f t="shared" ref="H20:I24" si="4">H45+H55+H65</f>
        <v>0</v>
      </c>
      <c r="I20" s="9">
        <f t="shared" si="4"/>
        <v>0</v>
      </c>
    </row>
    <row r="21" spans="1:9" ht="21.95" customHeight="1">
      <c r="A21" s="74"/>
      <c r="B21" s="74"/>
      <c r="C21" s="35">
        <v>2023</v>
      </c>
      <c r="D21" s="9">
        <f>D36+D46+D56+D66</f>
        <v>14977.46146</v>
      </c>
      <c r="E21" s="9">
        <f t="shared" si="3"/>
        <v>6891.5434999999998</v>
      </c>
      <c r="F21" s="9">
        <f t="shared" si="3"/>
        <v>7070.7596899999999</v>
      </c>
      <c r="G21" s="9">
        <f t="shared" si="3"/>
        <v>1015.15827</v>
      </c>
      <c r="H21" s="9">
        <f t="shared" si="4"/>
        <v>0</v>
      </c>
      <c r="I21" s="9">
        <f t="shared" si="4"/>
        <v>0</v>
      </c>
    </row>
    <row r="22" spans="1:9" ht="21.95" customHeight="1">
      <c r="A22" s="74"/>
      <c r="B22" s="74"/>
      <c r="C22" s="35">
        <v>2024</v>
      </c>
      <c r="D22" s="9">
        <f>D37+D47+D57+D67</f>
        <v>38221.004449999993</v>
      </c>
      <c r="E22" s="9">
        <f t="shared" si="3"/>
        <v>22189.551849999996</v>
      </c>
      <c r="F22" s="9">
        <f t="shared" si="3"/>
        <v>12776.050139999999</v>
      </c>
      <c r="G22" s="9">
        <f t="shared" si="3"/>
        <v>3255.4024600000002</v>
      </c>
      <c r="H22" s="9">
        <f t="shared" si="4"/>
        <v>0</v>
      </c>
      <c r="I22" s="9">
        <f t="shared" si="4"/>
        <v>0</v>
      </c>
    </row>
    <row r="23" spans="1:9" ht="21.95" customHeight="1">
      <c r="A23" s="74"/>
      <c r="B23" s="74"/>
      <c r="C23" s="35">
        <v>2025</v>
      </c>
      <c r="D23" s="9">
        <f>D38+D48+D58+D68</f>
        <v>5666.98</v>
      </c>
      <c r="E23" s="9">
        <f t="shared" si="3"/>
        <v>3796.88</v>
      </c>
      <c r="F23" s="9">
        <f t="shared" si="3"/>
        <v>1870.1</v>
      </c>
      <c r="G23" s="9">
        <f t="shared" si="3"/>
        <v>0</v>
      </c>
      <c r="H23" s="9">
        <f t="shared" si="4"/>
        <v>0</v>
      </c>
      <c r="I23" s="9">
        <f t="shared" si="4"/>
        <v>0</v>
      </c>
    </row>
    <row r="24" spans="1:9" ht="21.95" customHeight="1">
      <c r="A24" s="74"/>
      <c r="B24" s="74"/>
      <c r="C24" s="37" t="s">
        <v>8</v>
      </c>
      <c r="D24" s="9">
        <f>D49+D59+D69+D39</f>
        <v>68926.022499999992</v>
      </c>
      <c r="E24" s="9">
        <f>E49+E59+E69+E44</f>
        <v>35309.493629999997</v>
      </c>
      <c r="F24" s="9">
        <f>F49+F59+F69+F44</f>
        <v>28355.268370000002</v>
      </c>
      <c r="G24" s="9">
        <f>G49+G59+G69</f>
        <v>5261.2605000000003</v>
      </c>
      <c r="H24" s="9">
        <f t="shared" si="4"/>
        <v>0</v>
      </c>
      <c r="I24" s="9">
        <f t="shared" si="4"/>
        <v>0</v>
      </c>
    </row>
    <row r="25" spans="1:9" ht="21.95" hidden="1" customHeight="1">
      <c r="A25" s="74" t="s">
        <v>198</v>
      </c>
      <c r="B25" s="64" t="s">
        <v>169</v>
      </c>
      <c r="C25" s="35">
        <v>2022</v>
      </c>
      <c r="D25" s="9">
        <f>SUM(E25:I25)</f>
        <v>0</v>
      </c>
      <c r="E25" s="24">
        <v>0</v>
      </c>
      <c r="F25" s="24">
        <v>0</v>
      </c>
      <c r="G25" s="24">
        <f t="shared" ref="G25:I27" si="5">G30</f>
        <v>0</v>
      </c>
      <c r="H25" s="24">
        <f t="shared" si="5"/>
        <v>0</v>
      </c>
      <c r="I25" s="24">
        <f t="shared" si="5"/>
        <v>0</v>
      </c>
    </row>
    <row r="26" spans="1:9" ht="21.95" hidden="1" customHeight="1">
      <c r="A26" s="74"/>
      <c r="B26" s="64"/>
      <c r="C26" s="35">
        <v>2023</v>
      </c>
      <c r="D26" s="9">
        <f t="shared" ref="D26:D34" si="6">SUM(E26:I26)</f>
        <v>0</v>
      </c>
      <c r="E26" s="24">
        <f>E31</f>
        <v>0</v>
      </c>
      <c r="F26" s="24">
        <f>F31</f>
        <v>0</v>
      </c>
      <c r="G26" s="24">
        <f t="shared" si="5"/>
        <v>0</v>
      </c>
      <c r="H26" s="24">
        <f t="shared" si="5"/>
        <v>0</v>
      </c>
      <c r="I26" s="24">
        <f t="shared" si="5"/>
        <v>0</v>
      </c>
    </row>
    <row r="27" spans="1:9" ht="21.95" hidden="1" customHeight="1">
      <c r="A27" s="74"/>
      <c r="B27" s="64"/>
      <c r="C27" s="35">
        <v>2024</v>
      </c>
      <c r="D27" s="9">
        <f t="shared" si="6"/>
        <v>0</v>
      </c>
      <c r="E27" s="24">
        <f>E32</f>
        <v>0</v>
      </c>
      <c r="F27" s="24">
        <f>F32</f>
        <v>0</v>
      </c>
      <c r="G27" s="24">
        <f t="shared" si="5"/>
        <v>0</v>
      </c>
      <c r="H27" s="24">
        <f t="shared" si="5"/>
        <v>0</v>
      </c>
      <c r="I27" s="24">
        <f t="shared" si="5"/>
        <v>0</v>
      </c>
    </row>
    <row r="28" spans="1:9" ht="21.95" hidden="1" customHeight="1">
      <c r="A28" s="74"/>
      <c r="B28" s="64"/>
      <c r="C28" s="35">
        <v>2025</v>
      </c>
      <c r="D28" s="9">
        <f t="shared" si="6"/>
        <v>0</v>
      </c>
      <c r="E28" s="24"/>
      <c r="F28" s="24"/>
      <c r="G28" s="24"/>
      <c r="H28" s="24"/>
      <c r="I28" s="24"/>
    </row>
    <row r="29" spans="1:9" ht="21.95" hidden="1" customHeight="1">
      <c r="A29" s="74"/>
      <c r="B29" s="64"/>
      <c r="C29" s="37" t="s">
        <v>8</v>
      </c>
      <c r="D29" s="9">
        <f t="shared" si="6"/>
        <v>0</v>
      </c>
      <c r="E29" s="9">
        <f>SUM(E25:E28)</f>
        <v>0</v>
      </c>
      <c r="F29" s="9">
        <f>SUM(F25:F28)</f>
        <v>0</v>
      </c>
      <c r="G29" s="9">
        <f>SUM(G25:G28)</f>
        <v>0</v>
      </c>
      <c r="H29" s="9">
        <f>SUM(H25:H28)</f>
        <v>0</v>
      </c>
      <c r="I29" s="9">
        <f>SUM(I25:I28)</f>
        <v>0</v>
      </c>
    </row>
    <row r="30" spans="1:9" ht="21.95" hidden="1" customHeight="1">
      <c r="A30" s="64" t="s">
        <v>199</v>
      </c>
      <c r="B30" s="64" t="s">
        <v>169</v>
      </c>
      <c r="C30" s="35">
        <v>2022</v>
      </c>
      <c r="D30" s="9">
        <f t="shared" si="6"/>
        <v>0</v>
      </c>
      <c r="E30" s="24"/>
      <c r="F30" s="24"/>
      <c r="G30" s="24">
        <v>0</v>
      </c>
      <c r="H30" s="24">
        <v>0</v>
      </c>
      <c r="I30" s="24">
        <v>0</v>
      </c>
    </row>
    <row r="31" spans="1:9" ht="21.95" hidden="1" customHeight="1">
      <c r="A31" s="64"/>
      <c r="B31" s="64"/>
      <c r="C31" s="35">
        <v>2023</v>
      </c>
      <c r="D31" s="9">
        <f t="shared" si="6"/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ht="21.95" hidden="1" customHeight="1">
      <c r="A32" s="64"/>
      <c r="B32" s="64"/>
      <c r="C32" s="35">
        <v>2024</v>
      </c>
      <c r="D32" s="9">
        <f t="shared" si="6"/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</row>
    <row r="33" spans="1:9" ht="21.95" hidden="1" customHeight="1">
      <c r="A33" s="64"/>
      <c r="B33" s="64"/>
      <c r="C33" s="35">
        <v>2025</v>
      </c>
      <c r="D33" s="9">
        <f t="shared" si="6"/>
        <v>0</v>
      </c>
      <c r="E33" s="24">
        <v>0</v>
      </c>
      <c r="F33" s="24">
        <v>0</v>
      </c>
      <c r="G33" s="24"/>
      <c r="H33" s="24">
        <v>0</v>
      </c>
      <c r="I33" s="24">
        <v>0</v>
      </c>
    </row>
    <row r="34" spans="1:9" ht="21.95" hidden="1" customHeight="1">
      <c r="A34" s="64"/>
      <c r="B34" s="64"/>
      <c r="C34" s="37" t="s">
        <v>8</v>
      </c>
      <c r="D34" s="9">
        <f t="shared" si="6"/>
        <v>0</v>
      </c>
      <c r="E34" s="9">
        <f>SUM(E30:E33)</f>
        <v>0</v>
      </c>
      <c r="F34" s="9">
        <f>SUM(F30:F33)</f>
        <v>0</v>
      </c>
      <c r="G34" s="9">
        <f>SUM(G30:G33)</f>
        <v>0</v>
      </c>
      <c r="H34" s="9">
        <f>SUM(H30:H33)</f>
        <v>0</v>
      </c>
      <c r="I34" s="9">
        <f>SUM(I30:I33)</f>
        <v>0</v>
      </c>
    </row>
    <row r="35" spans="1:9" ht="21.95" customHeight="1">
      <c r="A35" s="74" t="s">
        <v>195</v>
      </c>
      <c r="B35" s="64" t="s">
        <v>169</v>
      </c>
      <c r="C35" s="35">
        <v>2022</v>
      </c>
      <c r="D35" s="9">
        <f>SUM(E35:I35)</f>
        <v>1816.3405600000001</v>
      </c>
      <c r="E35" s="24">
        <f>E40</f>
        <v>1216.9465600000001</v>
      </c>
      <c r="F35" s="24">
        <f>F40</f>
        <v>599.39400000000001</v>
      </c>
      <c r="G35" s="24">
        <f t="shared" ref="E35:I38" si="7">G40</f>
        <v>0</v>
      </c>
      <c r="H35" s="24">
        <f t="shared" si="7"/>
        <v>0</v>
      </c>
      <c r="I35" s="24">
        <f t="shared" si="7"/>
        <v>0</v>
      </c>
    </row>
    <row r="36" spans="1:9" ht="21.95" customHeight="1">
      <c r="A36" s="74"/>
      <c r="B36" s="64"/>
      <c r="C36" s="35">
        <v>2023</v>
      </c>
      <c r="D36" s="9">
        <f t="shared" ref="D36:D44" si="8">SUM(E36:I36)</f>
        <v>5748.75</v>
      </c>
      <c r="E36" s="24">
        <f t="shared" si="7"/>
        <v>3851.65</v>
      </c>
      <c r="F36" s="24">
        <f t="shared" si="7"/>
        <v>1897.1</v>
      </c>
      <c r="G36" s="24">
        <f t="shared" si="7"/>
        <v>0</v>
      </c>
      <c r="H36" s="24">
        <f t="shared" si="7"/>
        <v>0</v>
      </c>
      <c r="I36" s="24">
        <f t="shared" si="7"/>
        <v>0</v>
      </c>
    </row>
    <row r="37" spans="1:9" ht="21.95" customHeight="1">
      <c r="A37" s="74"/>
      <c r="B37" s="64"/>
      <c r="C37" s="35">
        <v>2024</v>
      </c>
      <c r="D37" s="9">
        <f t="shared" si="8"/>
        <v>5666.98</v>
      </c>
      <c r="E37" s="24">
        <f t="shared" si="7"/>
        <v>3796.88</v>
      </c>
      <c r="F37" s="24">
        <f t="shared" si="7"/>
        <v>1870.1</v>
      </c>
      <c r="G37" s="24">
        <f t="shared" si="7"/>
        <v>0</v>
      </c>
      <c r="H37" s="24">
        <f t="shared" si="7"/>
        <v>0</v>
      </c>
      <c r="I37" s="24">
        <f t="shared" si="7"/>
        <v>0</v>
      </c>
    </row>
    <row r="38" spans="1:9" ht="21.95" customHeight="1">
      <c r="A38" s="74"/>
      <c r="B38" s="64"/>
      <c r="C38" s="35">
        <v>2025</v>
      </c>
      <c r="D38" s="9">
        <f t="shared" si="8"/>
        <v>5666.98</v>
      </c>
      <c r="E38" s="24">
        <f t="shared" si="7"/>
        <v>3796.88</v>
      </c>
      <c r="F38" s="24">
        <f t="shared" si="7"/>
        <v>1870.1</v>
      </c>
      <c r="G38" s="24">
        <f t="shared" si="7"/>
        <v>0</v>
      </c>
      <c r="H38" s="24">
        <v>0</v>
      </c>
      <c r="I38" s="24">
        <v>0</v>
      </c>
    </row>
    <row r="39" spans="1:9" ht="21.95" customHeight="1">
      <c r="A39" s="74"/>
      <c r="B39" s="64"/>
      <c r="C39" s="37" t="s">
        <v>8</v>
      </c>
      <c r="D39" s="9">
        <f t="shared" si="8"/>
        <v>18899.05056</v>
      </c>
      <c r="E39" s="9">
        <f>SUM(E35:E38)</f>
        <v>12662.35656</v>
      </c>
      <c r="F39" s="9">
        <f>SUM(F35:F38)</f>
        <v>6236.6939999999995</v>
      </c>
      <c r="G39" s="9">
        <f>SUM(G35:G38)</f>
        <v>0</v>
      </c>
      <c r="H39" s="9">
        <f>SUM(H35:H38)</f>
        <v>0</v>
      </c>
      <c r="I39" s="9">
        <f>SUM(I35:I38)</f>
        <v>0</v>
      </c>
    </row>
    <row r="40" spans="1:9" ht="21.95" customHeight="1">
      <c r="A40" s="64" t="s">
        <v>196</v>
      </c>
      <c r="B40" s="64" t="s">
        <v>169</v>
      </c>
      <c r="C40" s="35">
        <v>2022</v>
      </c>
      <c r="D40" s="9">
        <f t="shared" si="8"/>
        <v>1816.3405600000001</v>
      </c>
      <c r="E40" s="24">
        <v>1216.9465600000001</v>
      </c>
      <c r="F40" s="24">
        <v>599.39400000000001</v>
      </c>
      <c r="G40" s="24">
        <v>0</v>
      </c>
      <c r="H40" s="24">
        <v>0</v>
      </c>
      <c r="I40" s="24">
        <v>0</v>
      </c>
    </row>
    <row r="41" spans="1:9" ht="21.95" customHeight="1">
      <c r="A41" s="64"/>
      <c r="B41" s="64"/>
      <c r="C41" s="35">
        <v>2023</v>
      </c>
      <c r="D41" s="9">
        <f t="shared" si="8"/>
        <v>5748.75</v>
      </c>
      <c r="E41" s="24">
        <v>3851.65</v>
      </c>
      <c r="F41" s="24">
        <v>1897.1</v>
      </c>
      <c r="G41" s="24">
        <v>0</v>
      </c>
      <c r="H41" s="24">
        <v>0</v>
      </c>
      <c r="I41" s="24">
        <v>0</v>
      </c>
    </row>
    <row r="42" spans="1:9" ht="21.95" customHeight="1">
      <c r="A42" s="64"/>
      <c r="B42" s="64"/>
      <c r="C42" s="35">
        <v>2024</v>
      </c>
      <c r="D42" s="9">
        <f t="shared" si="8"/>
        <v>5666.98</v>
      </c>
      <c r="E42" s="24">
        <v>3796.88</v>
      </c>
      <c r="F42" s="24">
        <v>1870.1</v>
      </c>
      <c r="G42" s="24">
        <v>0</v>
      </c>
      <c r="H42" s="24">
        <v>0</v>
      </c>
      <c r="I42" s="24">
        <v>0</v>
      </c>
    </row>
    <row r="43" spans="1:9" ht="21.95" customHeight="1">
      <c r="A43" s="64"/>
      <c r="B43" s="64"/>
      <c r="C43" s="35">
        <v>2025</v>
      </c>
      <c r="D43" s="9">
        <f t="shared" si="8"/>
        <v>5666.98</v>
      </c>
      <c r="E43" s="24">
        <v>3796.88</v>
      </c>
      <c r="F43" s="24">
        <v>1870.1</v>
      </c>
      <c r="G43" s="24">
        <v>0</v>
      </c>
      <c r="H43" s="24">
        <v>0</v>
      </c>
      <c r="I43" s="24">
        <v>0</v>
      </c>
    </row>
    <row r="44" spans="1:9" ht="21.95" customHeight="1">
      <c r="A44" s="64"/>
      <c r="B44" s="64"/>
      <c r="C44" s="37" t="s">
        <v>8</v>
      </c>
      <c r="D44" s="9">
        <f t="shared" si="8"/>
        <v>18899.05056</v>
      </c>
      <c r="E44" s="9">
        <f>SUM(E40:E43)</f>
        <v>12662.35656</v>
      </c>
      <c r="F44" s="9">
        <f>SUM(F40:F43)</f>
        <v>6236.6939999999995</v>
      </c>
      <c r="G44" s="9">
        <f>SUM(G40:G43)</f>
        <v>0</v>
      </c>
      <c r="H44" s="9">
        <f>SUM(H40:H43)</f>
        <v>0</v>
      </c>
      <c r="I44" s="9">
        <f>SUM(I40:I43)</f>
        <v>0</v>
      </c>
    </row>
    <row r="45" spans="1:9" ht="21.95" customHeight="1">
      <c r="A45" s="74" t="s">
        <v>27</v>
      </c>
      <c r="B45" s="64" t="s">
        <v>169</v>
      </c>
      <c r="C45" s="35">
        <v>2022</v>
      </c>
      <c r="D45" s="9">
        <f t="shared" ref="D45:D74" si="9">SUM(E45:I45)</f>
        <v>1740.3031800000001</v>
      </c>
      <c r="E45" s="24">
        <f>E50</f>
        <v>1025.15014</v>
      </c>
      <c r="F45" s="24">
        <f>F50</f>
        <v>504.92522000000002</v>
      </c>
      <c r="G45" s="24">
        <f>G50</f>
        <v>210.22782000000001</v>
      </c>
      <c r="H45" s="24">
        <f>H50</f>
        <v>0</v>
      </c>
      <c r="I45" s="24">
        <f>I50</f>
        <v>0</v>
      </c>
    </row>
    <row r="46" spans="1:9" ht="21.95" customHeight="1">
      <c r="A46" s="74"/>
      <c r="B46" s="64"/>
      <c r="C46" s="35">
        <v>2023</v>
      </c>
      <c r="D46" s="9">
        <f t="shared" si="9"/>
        <v>4902.8121799999999</v>
      </c>
      <c r="E46" s="24">
        <f t="shared" ref="E46:G48" si="10">E51</f>
        <v>2923.5461</v>
      </c>
      <c r="F46" s="24">
        <f t="shared" si="10"/>
        <v>1439.9567400000001</v>
      </c>
      <c r="G46" s="24">
        <f t="shared" si="10"/>
        <v>539.30934000000002</v>
      </c>
      <c r="H46" s="24">
        <f>H51</f>
        <v>0</v>
      </c>
      <c r="I46" s="24">
        <f>I51</f>
        <v>0</v>
      </c>
    </row>
    <row r="47" spans="1:9" ht="21.95" customHeight="1">
      <c r="A47" s="74"/>
      <c r="B47" s="64"/>
      <c r="C47" s="35">
        <v>2024</v>
      </c>
      <c r="D47" s="9">
        <f t="shared" si="9"/>
        <v>14840.586699999998</v>
      </c>
      <c r="E47" s="24">
        <f t="shared" si="10"/>
        <v>8948.8691999999992</v>
      </c>
      <c r="F47" s="24">
        <f t="shared" si="10"/>
        <v>4407.6588199999997</v>
      </c>
      <c r="G47" s="24">
        <f t="shared" si="10"/>
        <v>1484.0586800000001</v>
      </c>
      <c r="H47" s="24">
        <f>H52</f>
        <v>0</v>
      </c>
      <c r="I47" s="24">
        <f>I52</f>
        <v>0</v>
      </c>
    </row>
    <row r="48" spans="1:9" ht="21.95" customHeight="1">
      <c r="A48" s="74"/>
      <c r="B48" s="64"/>
      <c r="C48" s="35">
        <v>2025</v>
      </c>
      <c r="D48" s="9">
        <f t="shared" si="9"/>
        <v>0</v>
      </c>
      <c r="E48" s="24">
        <f t="shared" si="10"/>
        <v>0</v>
      </c>
      <c r="F48" s="24">
        <f t="shared" si="10"/>
        <v>0</v>
      </c>
      <c r="G48" s="24">
        <f t="shared" si="10"/>
        <v>0</v>
      </c>
      <c r="H48" s="24">
        <v>0</v>
      </c>
      <c r="I48" s="24">
        <v>0</v>
      </c>
    </row>
    <row r="49" spans="1:9" ht="21.95" customHeight="1">
      <c r="A49" s="74"/>
      <c r="B49" s="64"/>
      <c r="C49" s="37" t="s">
        <v>8</v>
      </c>
      <c r="D49" s="9">
        <f>SUM(E49:I49)</f>
        <v>21483.702059999996</v>
      </c>
      <c r="E49" s="9">
        <f>SUM(E45:E48)</f>
        <v>12897.565439999998</v>
      </c>
      <c r="F49" s="9">
        <f>SUM(F45:F48)</f>
        <v>6352.5407799999994</v>
      </c>
      <c r="G49" s="9">
        <f>SUM(G45:G48)</f>
        <v>2233.59584</v>
      </c>
      <c r="H49" s="9">
        <f>SUM(H45:H48)</f>
        <v>0</v>
      </c>
      <c r="I49" s="9">
        <f>SUM(I45:I48)</f>
        <v>0</v>
      </c>
    </row>
    <row r="50" spans="1:9" ht="21.95" customHeight="1">
      <c r="A50" s="64" t="s">
        <v>28</v>
      </c>
      <c r="B50" s="64" t="s">
        <v>169</v>
      </c>
      <c r="C50" s="35">
        <v>2022</v>
      </c>
      <c r="D50" s="9">
        <f t="shared" si="9"/>
        <v>1740.3031800000001</v>
      </c>
      <c r="E50" s="24">
        <v>1025.15014</v>
      </c>
      <c r="F50" s="24">
        <v>504.92522000000002</v>
      </c>
      <c r="G50" s="24">
        <v>210.22782000000001</v>
      </c>
      <c r="H50" s="24">
        <v>0</v>
      </c>
      <c r="I50" s="24">
        <v>0</v>
      </c>
    </row>
    <row r="51" spans="1:9" ht="21.95" customHeight="1">
      <c r="A51" s="64"/>
      <c r="B51" s="64"/>
      <c r="C51" s="35">
        <v>2023</v>
      </c>
      <c r="D51" s="9">
        <f t="shared" si="9"/>
        <v>4902.8121799999999</v>
      </c>
      <c r="E51" s="24">
        <v>2923.5461</v>
      </c>
      <c r="F51" s="24">
        <v>1439.9567400000001</v>
      </c>
      <c r="G51" s="24">
        <v>539.30934000000002</v>
      </c>
      <c r="H51" s="24">
        <v>0</v>
      </c>
      <c r="I51" s="24">
        <v>0</v>
      </c>
    </row>
    <row r="52" spans="1:9" ht="21.95" customHeight="1">
      <c r="A52" s="64"/>
      <c r="B52" s="64"/>
      <c r="C52" s="35">
        <v>2024</v>
      </c>
      <c r="D52" s="9">
        <f t="shared" si="9"/>
        <v>14840.586699999998</v>
      </c>
      <c r="E52" s="24">
        <v>8948.8691999999992</v>
      </c>
      <c r="F52" s="24">
        <v>4407.6588199999997</v>
      </c>
      <c r="G52" s="24">
        <v>1484.0586800000001</v>
      </c>
      <c r="H52" s="24">
        <v>0</v>
      </c>
      <c r="I52" s="24">
        <v>0</v>
      </c>
    </row>
    <row r="53" spans="1:9" ht="21.95" customHeight="1">
      <c r="A53" s="64"/>
      <c r="B53" s="64"/>
      <c r="C53" s="35">
        <v>2025</v>
      </c>
      <c r="D53" s="9">
        <f t="shared" si="9"/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21.95" customHeight="1">
      <c r="A54" s="64"/>
      <c r="B54" s="64"/>
      <c r="C54" s="37" t="s">
        <v>8</v>
      </c>
      <c r="D54" s="9">
        <f t="shared" si="9"/>
        <v>21483.702059999996</v>
      </c>
      <c r="E54" s="9">
        <f>SUM(E50:E53)</f>
        <v>12897.565439999998</v>
      </c>
      <c r="F54" s="9">
        <f>SUM(F50:F53)</f>
        <v>6352.5407799999994</v>
      </c>
      <c r="G54" s="9">
        <f>SUM(G50:G53)</f>
        <v>2233.59584</v>
      </c>
      <c r="H54" s="9">
        <f>SUM(H50:H53)</f>
        <v>0</v>
      </c>
      <c r="I54" s="9">
        <f>SUM(I50:I53)</f>
        <v>0</v>
      </c>
    </row>
    <row r="55" spans="1:9" ht="21.95" customHeight="1">
      <c r="A55" s="74" t="s">
        <v>29</v>
      </c>
      <c r="B55" s="64" t="s">
        <v>169</v>
      </c>
      <c r="C55" s="35">
        <v>2022</v>
      </c>
      <c r="D55" s="9">
        <f t="shared" si="9"/>
        <v>6503.9328500000001</v>
      </c>
      <c r="E55" s="24">
        <f>E60</f>
        <v>189.42158000000001</v>
      </c>
      <c r="F55" s="24">
        <f>F60</f>
        <v>5534.0393199999999</v>
      </c>
      <c r="G55" s="24">
        <f>G60</f>
        <v>780.47194999999999</v>
      </c>
      <c r="H55" s="24">
        <f>H60</f>
        <v>0</v>
      </c>
      <c r="I55" s="24">
        <f>I60</f>
        <v>0</v>
      </c>
    </row>
    <row r="56" spans="1:9" ht="21.95" customHeight="1">
      <c r="A56" s="74"/>
      <c r="B56" s="64"/>
      <c r="C56" s="35">
        <v>2023</v>
      </c>
      <c r="D56" s="9">
        <f t="shared" si="9"/>
        <v>4325.8992799999996</v>
      </c>
      <c r="E56" s="24">
        <f>E61</f>
        <v>116.34739999999999</v>
      </c>
      <c r="F56" s="24">
        <f t="shared" ref="F56:G58" si="11">F61</f>
        <v>3733.7029499999999</v>
      </c>
      <c r="G56" s="24">
        <f t="shared" si="11"/>
        <v>475.84893</v>
      </c>
      <c r="H56" s="24">
        <f>H61</f>
        <v>0</v>
      </c>
      <c r="I56" s="24">
        <f>I61</f>
        <v>0</v>
      </c>
    </row>
    <row r="57" spans="1:9" ht="21.95" customHeight="1">
      <c r="A57" s="74"/>
      <c r="B57" s="64"/>
      <c r="C57" s="35">
        <v>2024</v>
      </c>
      <c r="D57" s="9">
        <f t="shared" si="9"/>
        <v>2162.2941599999999</v>
      </c>
      <c r="E57" s="24">
        <f>E62</f>
        <v>66.460430000000002</v>
      </c>
      <c r="F57" s="24">
        <f>F62</f>
        <v>1879.6043099999999</v>
      </c>
      <c r="G57" s="24">
        <f>G62</f>
        <v>216.22942</v>
      </c>
      <c r="H57" s="24">
        <f>H62</f>
        <v>0</v>
      </c>
      <c r="I57" s="24">
        <f>I62</f>
        <v>0</v>
      </c>
    </row>
    <row r="58" spans="1:9" ht="21.95" customHeight="1">
      <c r="A58" s="74"/>
      <c r="B58" s="64"/>
      <c r="C58" s="35">
        <v>2025</v>
      </c>
      <c r="D58" s="9">
        <f>SUM(E58:I58)</f>
        <v>0</v>
      </c>
      <c r="E58" s="24">
        <f>E63</f>
        <v>0</v>
      </c>
      <c r="F58" s="24">
        <f t="shared" si="11"/>
        <v>0</v>
      </c>
      <c r="G58" s="24">
        <f>G63</f>
        <v>0</v>
      </c>
      <c r="H58" s="24">
        <v>0</v>
      </c>
      <c r="I58" s="24">
        <v>0</v>
      </c>
    </row>
    <row r="59" spans="1:9" ht="21.95" customHeight="1">
      <c r="A59" s="74"/>
      <c r="B59" s="64"/>
      <c r="C59" s="37" t="s">
        <v>8</v>
      </c>
      <c r="D59" s="9">
        <f>SUM(E59:I59)</f>
        <v>12992.12629</v>
      </c>
      <c r="E59" s="9">
        <f>SUM(E55:E58)</f>
        <v>372.22941000000003</v>
      </c>
      <c r="F59" s="9">
        <f>SUM(F55:F58)</f>
        <v>11147.346579999999</v>
      </c>
      <c r="G59" s="9">
        <f>SUM(G55:G58)</f>
        <v>1472.5502999999999</v>
      </c>
      <c r="H59" s="9">
        <f>SUM(H55:H58)</f>
        <v>0</v>
      </c>
      <c r="I59" s="9">
        <f>SUM(I55:I58)</f>
        <v>0</v>
      </c>
    </row>
    <row r="60" spans="1:9" ht="21.95" customHeight="1">
      <c r="A60" s="64" t="s">
        <v>30</v>
      </c>
      <c r="B60" s="64" t="s">
        <v>168</v>
      </c>
      <c r="C60" s="35">
        <v>2022</v>
      </c>
      <c r="D60" s="9">
        <f t="shared" si="9"/>
        <v>6503.9328500000001</v>
      </c>
      <c r="E60" s="24">
        <v>189.42158000000001</v>
      </c>
      <c r="F60" s="24">
        <v>5534.0393199999999</v>
      </c>
      <c r="G60" s="24">
        <v>780.47194999999999</v>
      </c>
      <c r="H60" s="24">
        <v>0</v>
      </c>
      <c r="I60" s="24">
        <v>0</v>
      </c>
    </row>
    <row r="61" spans="1:9" ht="21.95" customHeight="1">
      <c r="A61" s="64"/>
      <c r="B61" s="64"/>
      <c r="C61" s="35">
        <v>2023</v>
      </c>
      <c r="D61" s="9">
        <f t="shared" si="9"/>
        <v>4325.8992799999996</v>
      </c>
      <c r="E61" s="24">
        <v>116.34739999999999</v>
      </c>
      <c r="F61" s="24">
        <v>3733.7029499999999</v>
      </c>
      <c r="G61" s="24">
        <v>475.84893</v>
      </c>
      <c r="H61" s="24">
        <v>0</v>
      </c>
      <c r="I61" s="24">
        <v>0</v>
      </c>
    </row>
    <row r="62" spans="1:9" ht="21.95" customHeight="1">
      <c r="A62" s="64"/>
      <c r="B62" s="64"/>
      <c r="C62" s="35">
        <v>2024</v>
      </c>
      <c r="D62" s="9">
        <f t="shared" si="9"/>
        <v>2162.2941599999999</v>
      </c>
      <c r="E62" s="24">
        <v>66.460430000000002</v>
      </c>
      <c r="F62" s="24">
        <v>1879.6043099999999</v>
      </c>
      <c r="G62" s="24">
        <v>216.22942</v>
      </c>
      <c r="H62" s="24">
        <v>0</v>
      </c>
      <c r="I62" s="24">
        <v>0</v>
      </c>
    </row>
    <row r="63" spans="1:9" ht="21.95" customHeight="1">
      <c r="A63" s="64"/>
      <c r="B63" s="64"/>
      <c r="C63" s="35">
        <v>2025</v>
      </c>
      <c r="D63" s="9">
        <f>SUM(E63:I63)</f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</row>
    <row r="64" spans="1:9" ht="26.25" customHeight="1">
      <c r="A64" s="64"/>
      <c r="B64" s="64"/>
      <c r="C64" s="37" t="s">
        <v>8</v>
      </c>
      <c r="D64" s="9">
        <f>SUM(E64:I64)</f>
        <v>12992.12629</v>
      </c>
      <c r="E64" s="9">
        <f>SUM(E60:E63)</f>
        <v>372.22941000000003</v>
      </c>
      <c r="F64" s="9">
        <f>SUM(F60:F63)</f>
        <v>11147.346579999999</v>
      </c>
      <c r="G64" s="9">
        <f>SUM(G60:G63)</f>
        <v>1472.5502999999999</v>
      </c>
      <c r="H64" s="9">
        <f>SUM(H60:H63)</f>
        <v>0</v>
      </c>
      <c r="I64" s="9">
        <f>SUM(I60:I63)</f>
        <v>0</v>
      </c>
    </row>
    <row r="65" spans="1:9" ht="21.95" customHeight="1">
      <c r="A65" s="74" t="s">
        <v>31</v>
      </c>
      <c r="B65" s="64" t="s">
        <v>168</v>
      </c>
      <c r="C65" s="37">
        <v>2022</v>
      </c>
      <c r="D65" s="9">
        <f t="shared" si="9"/>
        <v>0</v>
      </c>
      <c r="E65" s="9">
        <f>E70</f>
        <v>0</v>
      </c>
      <c r="F65" s="9">
        <f>F70</f>
        <v>0</v>
      </c>
      <c r="G65" s="9">
        <f>G70</f>
        <v>0</v>
      </c>
      <c r="H65" s="9">
        <f>H70</f>
        <v>0</v>
      </c>
      <c r="I65" s="9">
        <f>I70</f>
        <v>0</v>
      </c>
    </row>
    <row r="66" spans="1:9" ht="21.95" customHeight="1">
      <c r="A66" s="74"/>
      <c r="B66" s="64"/>
      <c r="C66" s="37">
        <v>2023</v>
      </c>
      <c r="D66" s="9">
        <f t="shared" si="9"/>
        <v>0</v>
      </c>
      <c r="E66" s="9">
        <f t="shared" ref="E66:I67" si="12">E71</f>
        <v>0</v>
      </c>
      <c r="F66" s="9">
        <f t="shared" si="12"/>
        <v>0</v>
      </c>
      <c r="G66" s="9">
        <f t="shared" si="12"/>
        <v>0</v>
      </c>
      <c r="H66" s="9">
        <f t="shared" si="12"/>
        <v>0</v>
      </c>
      <c r="I66" s="9">
        <f t="shared" si="12"/>
        <v>0</v>
      </c>
    </row>
    <row r="67" spans="1:9" ht="21.95" customHeight="1">
      <c r="A67" s="74"/>
      <c r="B67" s="64"/>
      <c r="C67" s="37">
        <v>2024</v>
      </c>
      <c r="D67" s="9">
        <f t="shared" si="9"/>
        <v>15551.14359</v>
      </c>
      <c r="E67" s="9">
        <f t="shared" si="12"/>
        <v>9377.3422200000005</v>
      </c>
      <c r="F67" s="9">
        <f t="shared" si="12"/>
        <v>4618.6870099999996</v>
      </c>
      <c r="G67" s="9">
        <f t="shared" si="12"/>
        <v>1555.11436</v>
      </c>
      <c r="H67" s="9">
        <f t="shared" si="12"/>
        <v>0</v>
      </c>
      <c r="I67" s="9">
        <f t="shared" si="12"/>
        <v>0</v>
      </c>
    </row>
    <row r="68" spans="1:9" ht="21.95" customHeight="1">
      <c r="A68" s="74"/>
      <c r="B68" s="64"/>
      <c r="C68" s="37">
        <v>2025</v>
      </c>
      <c r="D68" s="9">
        <f t="shared" si="9"/>
        <v>0</v>
      </c>
      <c r="E68" s="9"/>
      <c r="F68" s="9"/>
      <c r="G68" s="9"/>
      <c r="H68" s="9"/>
      <c r="I68" s="9"/>
    </row>
    <row r="69" spans="1:9" ht="21.95" customHeight="1">
      <c r="A69" s="74"/>
      <c r="B69" s="64"/>
      <c r="C69" s="37" t="s">
        <v>8</v>
      </c>
      <c r="D69" s="9">
        <f>SUM(E69:I69)</f>
        <v>15551.14359</v>
      </c>
      <c r="E69" s="9">
        <f>SUM(E65:E68)</f>
        <v>9377.3422200000005</v>
      </c>
      <c r="F69" s="9">
        <f>SUM(F65:F68)</f>
        <v>4618.6870099999996</v>
      </c>
      <c r="G69" s="9">
        <f>SUM(G65:G68)</f>
        <v>1555.11436</v>
      </c>
      <c r="H69" s="9">
        <f>SUM(H65:H68)</f>
        <v>0</v>
      </c>
      <c r="I69" s="9">
        <f>SUM(I65:I68)</f>
        <v>0</v>
      </c>
    </row>
    <row r="70" spans="1:9" ht="21.95" customHeight="1">
      <c r="A70" s="64" t="s">
        <v>32</v>
      </c>
      <c r="B70" s="64" t="s">
        <v>168</v>
      </c>
      <c r="C70" s="35">
        <v>2022</v>
      </c>
      <c r="D70" s="24">
        <f t="shared" si="9"/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</row>
    <row r="71" spans="1:9" ht="21.95" customHeight="1">
      <c r="A71" s="64"/>
      <c r="B71" s="64"/>
      <c r="C71" s="35">
        <v>2023</v>
      </c>
      <c r="D71" s="24">
        <f t="shared" si="9"/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</row>
    <row r="72" spans="1:9" ht="21.95" customHeight="1">
      <c r="A72" s="64"/>
      <c r="B72" s="64"/>
      <c r="C72" s="35">
        <v>2024</v>
      </c>
      <c r="D72" s="24">
        <f t="shared" si="9"/>
        <v>15551.14359</v>
      </c>
      <c r="E72" s="24">
        <v>9377.3422200000005</v>
      </c>
      <c r="F72" s="24">
        <v>4618.6870099999996</v>
      </c>
      <c r="G72" s="24">
        <v>1555.11436</v>
      </c>
      <c r="H72" s="24">
        <v>0</v>
      </c>
      <c r="I72" s="24">
        <v>0</v>
      </c>
    </row>
    <row r="73" spans="1:9" ht="21.95" customHeight="1">
      <c r="A73" s="64"/>
      <c r="B73" s="64"/>
      <c r="C73" s="35">
        <v>2025</v>
      </c>
      <c r="D73" s="24">
        <f>SUM(E73:I73)</f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</row>
    <row r="74" spans="1:9" ht="21.95" customHeight="1">
      <c r="A74" s="64"/>
      <c r="B74" s="64"/>
      <c r="C74" s="37" t="s">
        <v>8</v>
      </c>
      <c r="D74" s="9">
        <f t="shared" si="9"/>
        <v>15551.14359</v>
      </c>
      <c r="E74" s="9">
        <f>SUM(E70:E73)</f>
        <v>9377.3422200000005</v>
      </c>
      <c r="F74" s="9">
        <f>SUM(F70:F73)</f>
        <v>4618.6870099999996</v>
      </c>
      <c r="G74" s="9">
        <f>SUM(G70:G73)</f>
        <v>1555.11436</v>
      </c>
      <c r="H74" s="9">
        <f>SUM(H70:H73)</f>
        <v>0</v>
      </c>
      <c r="I74" s="9">
        <f>SUM(I70:I73)</f>
        <v>0</v>
      </c>
    </row>
    <row r="75" spans="1:9" ht="21.95" customHeight="1">
      <c r="A75" s="74" t="s">
        <v>69</v>
      </c>
      <c r="B75" s="74" t="s">
        <v>177</v>
      </c>
      <c r="C75" s="35">
        <v>2022</v>
      </c>
      <c r="D75" s="9">
        <f t="shared" ref="D75:I75" si="13">D80</f>
        <v>13086.2</v>
      </c>
      <c r="E75" s="9">
        <f t="shared" si="13"/>
        <v>0</v>
      </c>
      <c r="F75" s="9">
        <f t="shared" si="13"/>
        <v>0</v>
      </c>
      <c r="G75" s="9">
        <f t="shared" si="13"/>
        <v>13086.2</v>
      </c>
      <c r="H75" s="9">
        <f t="shared" si="13"/>
        <v>0</v>
      </c>
      <c r="I75" s="9">
        <f t="shared" si="13"/>
        <v>0</v>
      </c>
    </row>
    <row r="76" spans="1:9" ht="21.95" customHeight="1">
      <c r="A76" s="74"/>
      <c r="B76" s="74"/>
      <c r="C76" s="35">
        <v>2023</v>
      </c>
      <c r="D76" s="9">
        <f t="shared" ref="D76:E78" si="14">D81</f>
        <v>13844.162999999999</v>
      </c>
      <c r="E76" s="9">
        <f t="shared" si="14"/>
        <v>0</v>
      </c>
      <c r="F76" s="9">
        <f t="shared" ref="F76:I78" si="15">F81</f>
        <v>0</v>
      </c>
      <c r="G76" s="9">
        <f t="shared" si="15"/>
        <v>13844.162999999999</v>
      </c>
      <c r="H76" s="9">
        <f t="shared" si="15"/>
        <v>0</v>
      </c>
      <c r="I76" s="24">
        <v>0</v>
      </c>
    </row>
    <row r="77" spans="1:9" ht="21.95" customHeight="1">
      <c r="A77" s="74"/>
      <c r="B77" s="74"/>
      <c r="C77" s="35">
        <v>2024</v>
      </c>
      <c r="D77" s="9">
        <f t="shared" si="14"/>
        <v>16828.2</v>
      </c>
      <c r="E77" s="9">
        <f t="shared" si="14"/>
        <v>0</v>
      </c>
      <c r="F77" s="9">
        <f t="shared" si="15"/>
        <v>0</v>
      </c>
      <c r="G77" s="9">
        <f t="shared" si="15"/>
        <v>16828.2</v>
      </c>
      <c r="H77" s="9">
        <f t="shared" si="15"/>
        <v>0</v>
      </c>
      <c r="I77" s="9">
        <f t="shared" si="15"/>
        <v>0</v>
      </c>
    </row>
    <row r="78" spans="1:9" ht="21.95" customHeight="1">
      <c r="A78" s="74"/>
      <c r="B78" s="74"/>
      <c r="C78" s="35">
        <v>2025</v>
      </c>
      <c r="D78" s="9">
        <f t="shared" si="14"/>
        <v>0</v>
      </c>
      <c r="E78" s="9">
        <f t="shared" si="14"/>
        <v>0</v>
      </c>
      <c r="F78" s="9">
        <f t="shared" si="15"/>
        <v>0</v>
      </c>
      <c r="G78" s="9">
        <f t="shared" si="15"/>
        <v>0</v>
      </c>
      <c r="H78" s="9">
        <f t="shared" si="15"/>
        <v>0</v>
      </c>
      <c r="I78" s="9">
        <f t="shared" si="15"/>
        <v>0</v>
      </c>
    </row>
    <row r="79" spans="1:9" ht="21.95" customHeight="1">
      <c r="A79" s="74"/>
      <c r="B79" s="74"/>
      <c r="C79" s="37" t="s">
        <v>8</v>
      </c>
      <c r="D79" s="9">
        <f>D84</f>
        <v>43758.562999999995</v>
      </c>
      <c r="E79" s="9">
        <f>SUM(E75:E78)</f>
        <v>0</v>
      </c>
      <c r="F79" s="9">
        <f>SUM(F75:F78)</f>
        <v>0</v>
      </c>
      <c r="G79" s="9">
        <f>SUM(G75:G78)</f>
        <v>43758.562999999995</v>
      </c>
      <c r="H79" s="9">
        <f>SUM(H75:H78)</f>
        <v>0</v>
      </c>
      <c r="I79" s="9">
        <f>SUM(I75:I78)</f>
        <v>0</v>
      </c>
    </row>
    <row r="80" spans="1:9" ht="21.95" customHeight="1">
      <c r="A80" s="74" t="s">
        <v>68</v>
      </c>
      <c r="B80" s="64" t="s">
        <v>168</v>
      </c>
      <c r="C80" s="35">
        <v>2022</v>
      </c>
      <c r="D80" s="24">
        <f>SUM(E80:I80)</f>
        <v>13086.2</v>
      </c>
      <c r="E80" s="24">
        <f t="shared" ref="E80:I82" si="16">E85+E90</f>
        <v>0</v>
      </c>
      <c r="F80" s="24">
        <f t="shared" si="16"/>
        <v>0</v>
      </c>
      <c r="G80" s="24">
        <f>G85+G90</f>
        <v>13086.2</v>
      </c>
      <c r="H80" s="24">
        <f t="shared" si="16"/>
        <v>0</v>
      </c>
      <c r="I80" s="24">
        <f t="shared" si="16"/>
        <v>0</v>
      </c>
    </row>
    <row r="81" spans="1:9" ht="21.95" customHeight="1">
      <c r="A81" s="74"/>
      <c r="B81" s="64"/>
      <c r="C81" s="35">
        <v>2023</v>
      </c>
      <c r="D81" s="24">
        <f t="shared" ref="D81:D94" si="17">SUM(E81:I81)</f>
        <v>13844.162999999999</v>
      </c>
      <c r="E81" s="24">
        <f t="shared" si="16"/>
        <v>0</v>
      </c>
      <c r="F81" s="24">
        <f t="shared" si="16"/>
        <v>0</v>
      </c>
      <c r="G81" s="24">
        <f t="shared" si="16"/>
        <v>13844.162999999999</v>
      </c>
      <c r="H81" s="24">
        <f t="shared" si="16"/>
        <v>0</v>
      </c>
      <c r="I81" s="24">
        <f t="shared" si="16"/>
        <v>0</v>
      </c>
    </row>
    <row r="82" spans="1:9" ht="21.95" customHeight="1">
      <c r="A82" s="74"/>
      <c r="B82" s="64"/>
      <c r="C82" s="35">
        <v>2024</v>
      </c>
      <c r="D82" s="24">
        <f t="shared" si="17"/>
        <v>16828.2</v>
      </c>
      <c r="E82" s="24">
        <f t="shared" si="16"/>
        <v>0</v>
      </c>
      <c r="F82" s="24">
        <f t="shared" si="16"/>
        <v>0</v>
      </c>
      <c r="G82" s="24">
        <f t="shared" si="16"/>
        <v>16828.2</v>
      </c>
      <c r="H82" s="24">
        <f t="shared" si="16"/>
        <v>0</v>
      </c>
      <c r="I82" s="24">
        <f t="shared" si="16"/>
        <v>0</v>
      </c>
    </row>
    <row r="83" spans="1:9" ht="21.95" customHeight="1">
      <c r="A83" s="74"/>
      <c r="B83" s="64"/>
      <c r="C83" s="35">
        <v>2025</v>
      </c>
      <c r="D83" s="24">
        <f t="shared" si="17"/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</row>
    <row r="84" spans="1:9" ht="21.95" customHeight="1">
      <c r="A84" s="74"/>
      <c r="B84" s="64"/>
      <c r="C84" s="37" t="s">
        <v>8</v>
      </c>
      <c r="D84" s="9">
        <f t="shared" si="17"/>
        <v>43758.562999999995</v>
      </c>
      <c r="E84" s="24">
        <f>SUM(E80:E83)</f>
        <v>0</v>
      </c>
      <c r="F84" s="24">
        <f>SUM(F80:F83)</f>
        <v>0</v>
      </c>
      <c r="G84" s="9">
        <f>SUM(G80:G83)</f>
        <v>43758.562999999995</v>
      </c>
      <c r="H84" s="24">
        <f>SUM(H80:H83)</f>
        <v>0</v>
      </c>
      <c r="I84" s="24">
        <f>SUM(I80:I83)</f>
        <v>0</v>
      </c>
    </row>
    <row r="85" spans="1:9" ht="21.95" customHeight="1">
      <c r="A85" s="64" t="s">
        <v>67</v>
      </c>
      <c r="B85" s="64" t="s">
        <v>170</v>
      </c>
      <c r="C85" s="35">
        <v>2022</v>
      </c>
      <c r="D85" s="9">
        <f t="shared" si="17"/>
        <v>8229</v>
      </c>
      <c r="E85" s="24">
        <v>0</v>
      </c>
      <c r="F85" s="24">
        <v>0</v>
      </c>
      <c r="G85" s="24">
        <v>8229</v>
      </c>
      <c r="H85" s="24">
        <v>0</v>
      </c>
      <c r="I85" s="24">
        <v>0</v>
      </c>
    </row>
    <row r="86" spans="1:9" ht="21.95" customHeight="1">
      <c r="A86" s="64"/>
      <c r="B86" s="64"/>
      <c r="C86" s="35">
        <v>2023</v>
      </c>
      <c r="D86" s="9">
        <f t="shared" si="17"/>
        <v>3300</v>
      </c>
      <c r="E86" s="24">
        <v>0</v>
      </c>
      <c r="F86" s="24">
        <v>0</v>
      </c>
      <c r="G86" s="24">
        <v>3300</v>
      </c>
      <c r="H86" s="24">
        <v>0</v>
      </c>
      <c r="I86" s="24">
        <v>0</v>
      </c>
    </row>
    <row r="87" spans="1:9" ht="21.95" customHeight="1">
      <c r="A87" s="64"/>
      <c r="B87" s="64"/>
      <c r="C87" s="35">
        <v>2024</v>
      </c>
      <c r="D87" s="9">
        <f t="shared" si="17"/>
        <v>16828.2</v>
      </c>
      <c r="E87" s="24">
        <v>0</v>
      </c>
      <c r="F87" s="24">
        <v>0</v>
      </c>
      <c r="G87" s="24">
        <v>16828.2</v>
      </c>
      <c r="H87" s="24">
        <v>0</v>
      </c>
      <c r="I87" s="24">
        <v>0</v>
      </c>
    </row>
    <row r="88" spans="1:9" ht="21.95" customHeight="1">
      <c r="A88" s="64"/>
      <c r="B88" s="64"/>
      <c r="C88" s="35">
        <v>2025</v>
      </c>
      <c r="D88" s="9">
        <f t="shared" si="17"/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</row>
    <row r="89" spans="1:9" ht="20.25" customHeight="1">
      <c r="A89" s="64"/>
      <c r="B89" s="64"/>
      <c r="C89" s="37" t="s">
        <v>8</v>
      </c>
      <c r="D89" s="9">
        <f t="shared" si="17"/>
        <v>28357.200000000001</v>
      </c>
      <c r="E89" s="9">
        <f>SUM(E85:E88)</f>
        <v>0</v>
      </c>
      <c r="F89" s="9">
        <f>SUM(F85:F88)</f>
        <v>0</v>
      </c>
      <c r="G89" s="9">
        <f>SUM(G85:G88)</f>
        <v>28357.200000000001</v>
      </c>
      <c r="H89" s="9">
        <f>SUM(H85:H88)</f>
        <v>0</v>
      </c>
      <c r="I89" s="9">
        <f>SUM(I85:I88)</f>
        <v>0</v>
      </c>
    </row>
    <row r="90" spans="1:9" ht="21.95" customHeight="1">
      <c r="A90" s="64" t="s">
        <v>59</v>
      </c>
      <c r="B90" s="64" t="s">
        <v>168</v>
      </c>
      <c r="C90" s="35">
        <v>2022</v>
      </c>
      <c r="D90" s="9">
        <f t="shared" si="17"/>
        <v>4857.2</v>
      </c>
      <c r="E90" s="24">
        <v>0</v>
      </c>
      <c r="F90" s="24">
        <v>0</v>
      </c>
      <c r="G90" s="24">
        <v>4857.2</v>
      </c>
      <c r="H90" s="24">
        <v>0</v>
      </c>
      <c r="I90" s="24">
        <v>0</v>
      </c>
    </row>
    <row r="91" spans="1:9" ht="21.95" customHeight="1">
      <c r="A91" s="64"/>
      <c r="B91" s="64"/>
      <c r="C91" s="35">
        <v>2023</v>
      </c>
      <c r="D91" s="9">
        <f t="shared" si="17"/>
        <v>10544.162999999999</v>
      </c>
      <c r="E91" s="24">
        <v>0</v>
      </c>
      <c r="F91" s="24">
        <v>0</v>
      </c>
      <c r="G91" s="39">
        <f>12669.3-2125.137</f>
        <v>10544.162999999999</v>
      </c>
      <c r="H91" s="24">
        <v>0</v>
      </c>
      <c r="I91" s="24">
        <v>0</v>
      </c>
    </row>
    <row r="92" spans="1:9" ht="21.95" customHeight="1">
      <c r="A92" s="64"/>
      <c r="B92" s="64"/>
      <c r="C92" s="35">
        <v>2024</v>
      </c>
      <c r="D92" s="9">
        <f t="shared" si="17"/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</row>
    <row r="93" spans="1:9" ht="21.95" customHeight="1">
      <c r="A93" s="64"/>
      <c r="B93" s="64"/>
      <c r="C93" s="35">
        <v>2025</v>
      </c>
      <c r="D93" s="9">
        <f t="shared" si="17"/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</row>
    <row r="94" spans="1:9" ht="21.95" customHeight="1">
      <c r="A94" s="64"/>
      <c r="B94" s="64"/>
      <c r="C94" s="37" t="s">
        <v>8</v>
      </c>
      <c r="D94" s="9">
        <f t="shared" si="17"/>
        <v>15401.362999999998</v>
      </c>
      <c r="E94" s="9">
        <f>SUM(E90:E93)</f>
        <v>0</v>
      </c>
      <c r="F94" s="9">
        <f>SUM(F90:F93)</f>
        <v>0</v>
      </c>
      <c r="G94" s="9">
        <f>SUM(G90:G93)</f>
        <v>15401.362999999998</v>
      </c>
      <c r="H94" s="9">
        <f>SUM(H90:H93)</f>
        <v>0</v>
      </c>
      <c r="I94" s="9">
        <f>SUM(I90:I93)</f>
        <v>0</v>
      </c>
    </row>
    <row r="95" spans="1:9" ht="21.95" customHeight="1">
      <c r="A95" s="19" t="s">
        <v>10</v>
      </c>
      <c r="B95" s="20"/>
      <c r="C95" s="21"/>
      <c r="D95" s="22"/>
      <c r="E95" s="22"/>
      <c r="F95" s="22"/>
      <c r="G95" s="22"/>
      <c r="H95" s="22"/>
      <c r="I95" s="23"/>
    </row>
    <row r="96" spans="1:9" ht="30.75" customHeight="1">
      <c r="A96" s="75" t="s">
        <v>11</v>
      </c>
      <c r="B96" s="74" t="s">
        <v>178</v>
      </c>
      <c r="C96" s="37">
        <v>2022</v>
      </c>
      <c r="D96" s="9">
        <f>SUM(E96:I96)</f>
        <v>1928174.8645699997</v>
      </c>
      <c r="E96" s="9">
        <f t="shared" ref="E96:I98" si="18">E102+E158+E238+E288+E327+E352</f>
        <v>45691</v>
      </c>
      <c r="F96" s="9">
        <f t="shared" si="18"/>
        <v>1167167.8293299999</v>
      </c>
      <c r="G96" s="9">
        <f t="shared" si="18"/>
        <v>715316.03524</v>
      </c>
      <c r="H96" s="32">
        <f t="shared" si="18"/>
        <v>0</v>
      </c>
      <c r="I96" s="32">
        <f t="shared" si="18"/>
        <v>0</v>
      </c>
    </row>
    <row r="97" spans="1:9" ht="30.75" customHeight="1">
      <c r="A97" s="76"/>
      <c r="B97" s="74"/>
      <c r="C97" s="37">
        <v>2023</v>
      </c>
      <c r="D97" s="9">
        <f>SUM(E97:I97)</f>
        <v>2025197.61699</v>
      </c>
      <c r="E97" s="9">
        <f t="shared" si="18"/>
        <v>47549.89</v>
      </c>
      <c r="F97" s="9">
        <f t="shared" si="18"/>
        <v>1203464.4680000001</v>
      </c>
      <c r="G97" s="9">
        <f t="shared" si="18"/>
        <v>774183.25899</v>
      </c>
      <c r="H97" s="32">
        <f t="shared" si="18"/>
        <v>0</v>
      </c>
      <c r="I97" s="32">
        <f t="shared" si="18"/>
        <v>0</v>
      </c>
    </row>
    <row r="98" spans="1:9" ht="30.75" customHeight="1">
      <c r="A98" s="76"/>
      <c r="B98" s="74"/>
      <c r="C98" s="37">
        <v>2024</v>
      </c>
      <c r="D98" s="9">
        <f>SUM(E98:I98)</f>
        <v>1881519.4577600001</v>
      </c>
      <c r="E98" s="9">
        <f t="shared" si="18"/>
        <v>47730.94</v>
      </c>
      <c r="F98" s="9">
        <f t="shared" si="18"/>
        <v>1151929.047</v>
      </c>
      <c r="G98" s="9">
        <f t="shared" si="18"/>
        <v>681859.47076000005</v>
      </c>
      <c r="H98" s="32">
        <f t="shared" si="18"/>
        <v>0</v>
      </c>
      <c r="I98" s="32">
        <f t="shared" si="18"/>
        <v>0</v>
      </c>
    </row>
    <row r="99" spans="1:9" ht="27.75" customHeight="1">
      <c r="A99" s="76"/>
      <c r="B99" s="74"/>
      <c r="C99" s="37">
        <v>2025</v>
      </c>
      <c r="D99" s="9">
        <f>SUM(E99:I99)</f>
        <v>1920817.2201</v>
      </c>
      <c r="E99" s="9">
        <f t="shared" ref="E99:G100" si="19">E105+E161+E241+E291+E330+E355</f>
        <v>48348.93</v>
      </c>
      <c r="F99" s="9">
        <f t="shared" si="19"/>
        <v>1146543.8149999999</v>
      </c>
      <c r="G99" s="9">
        <f t="shared" si="19"/>
        <v>725924.47510000004</v>
      </c>
      <c r="H99" s="32">
        <v>0</v>
      </c>
      <c r="I99" s="32">
        <v>0</v>
      </c>
    </row>
    <row r="100" spans="1:9" ht="28.5" customHeight="1">
      <c r="A100" s="77"/>
      <c r="B100" s="74"/>
      <c r="C100" s="37" t="s">
        <v>8</v>
      </c>
      <c r="D100" s="9">
        <f>SUM(E100:I100)</f>
        <v>7755709.1594200004</v>
      </c>
      <c r="E100" s="9">
        <f t="shared" si="19"/>
        <v>189320.76</v>
      </c>
      <c r="F100" s="9">
        <f t="shared" si="19"/>
        <v>4669105.1593300002</v>
      </c>
      <c r="G100" s="9">
        <f t="shared" si="19"/>
        <v>2897283.2400900004</v>
      </c>
      <c r="H100" s="32">
        <f>H106+H162+H242+H292+H331+H356</f>
        <v>0</v>
      </c>
      <c r="I100" s="32">
        <f>I106+I162+I242+I292+I331+I356</f>
        <v>0</v>
      </c>
    </row>
    <row r="101" spans="1:9" ht="23.25" customHeight="1">
      <c r="A101" s="61" t="s">
        <v>188</v>
      </c>
      <c r="B101" s="62"/>
      <c r="C101" s="62"/>
      <c r="D101" s="62"/>
      <c r="E101" s="62"/>
      <c r="F101" s="62"/>
      <c r="G101" s="62"/>
      <c r="H101" s="62"/>
      <c r="I101" s="63"/>
    </row>
    <row r="102" spans="1:9" ht="21.95" customHeight="1">
      <c r="A102" s="75" t="s">
        <v>66</v>
      </c>
      <c r="B102" s="74" t="s">
        <v>172</v>
      </c>
      <c r="C102" s="37">
        <v>2022</v>
      </c>
      <c r="D102" s="9">
        <f>E102+F102+G102+H102+I102</f>
        <v>746534.98116999993</v>
      </c>
      <c r="E102" s="9">
        <f t="shared" ref="E102:F105" si="20">E107+E112+E117+E122+E127+E137+E142+E147+E152</f>
        <v>0</v>
      </c>
      <c r="F102" s="9">
        <f t="shared" si="20"/>
        <v>459051.89999999997</v>
      </c>
      <c r="G102" s="9">
        <f>G107+G112+G117+G122+G127+G132+G137+G142+G147+G152</f>
        <v>287483.08116999996</v>
      </c>
      <c r="H102" s="9">
        <f t="shared" ref="H102:I104" si="21">H107+H112+H117+H122+H127+H137+H142+H147+H152</f>
        <v>0</v>
      </c>
      <c r="I102" s="9">
        <f t="shared" si="21"/>
        <v>0</v>
      </c>
    </row>
    <row r="103" spans="1:9" ht="21.95" customHeight="1">
      <c r="A103" s="76"/>
      <c r="B103" s="74"/>
      <c r="C103" s="37">
        <v>2023</v>
      </c>
      <c r="D103" s="9">
        <f>E103+F103+G103+H103+I103</f>
        <v>794929.35199999996</v>
      </c>
      <c r="E103" s="9">
        <f t="shared" si="20"/>
        <v>0</v>
      </c>
      <c r="F103" s="9">
        <f t="shared" si="20"/>
        <v>476860.45200000005</v>
      </c>
      <c r="G103" s="9">
        <f>G108+G113+G118+G123+G128+G133+G138+G143+G148+G153</f>
        <v>318068.89999999997</v>
      </c>
      <c r="H103" s="9">
        <f t="shared" si="21"/>
        <v>0</v>
      </c>
      <c r="I103" s="9">
        <f t="shared" si="21"/>
        <v>0</v>
      </c>
    </row>
    <row r="104" spans="1:9" ht="21.95" customHeight="1">
      <c r="A104" s="76"/>
      <c r="B104" s="74"/>
      <c r="C104" s="37">
        <v>2024</v>
      </c>
      <c r="D104" s="9">
        <f>E104+F104+G104+H104+I104</f>
        <v>733248.55</v>
      </c>
      <c r="E104" s="9">
        <f t="shared" si="20"/>
        <v>0</v>
      </c>
      <c r="F104" s="9">
        <f t="shared" si="20"/>
        <v>464918.45</v>
      </c>
      <c r="G104" s="9">
        <f>G109+G114+G119+G124+G129+G134+G139+G144+G149+G154</f>
        <v>268330.09999999998</v>
      </c>
      <c r="H104" s="9">
        <f t="shared" si="21"/>
        <v>0</v>
      </c>
      <c r="I104" s="9">
        <f t="shared" si="21"/>
        <v>0</v>
      </c>
    </row>
    <row r="105" spans="1:9" ht="21.95" customHeight="1">
      <c r="A105" s="76"/>
      <c r="B105" s="74"/>
      <c r="C105" s="37">
        <v>2025</v>
      </c>
      <c r="D105" s="9">
        <f>E105+F105+G105+H105+I105</f>
        <v>732929.95</v>
      </c>
      <c r="E105" s="9"/>
      <c r="F105" s="9">
        <f t="shared" si="20"/>
        <v>464918.45</v>
      </c>
      <c r="G105" s="9">
        <f>G110+G115+G120+G125+G130+G140+G145+G150+G155</f>
        <v>268011.5</v>
      </c>
      <c r="H105" s="9"/>
      <c r="I105" s="9"/>
    </row>
    <row r="106" spans="1:9" ht="21.95" customHeight="1">
      <c r="A106" s="77"/>
      <c r="B106" s="74"/>
      <c r="C106" s="37" t="s">
        <v>8</v>
      </c>
      <c r="D106" s="9">
        <f>E106+F106+G106+H106+I106</f>
        <v>3007642.8331699995</v>
      </c>
      <c r="E106" s="9"/>
      <c r="F106" s="9">
        <f>SUM(F102:F105)</f>
        <v>1865749.2519999999</v>
      </c>
      <c r="G106" s="9">
        <f>SUM(G102:G105)</f>
        <v>1141893.5811699999</v>
      </c>
      <c r="H106" s="9">
        <f>SUM(H102:H105)</f>
        <v>0</v>
      </c>
      <c r="I106" s="9">
        <f>SUM(I102:I105)</f>
        <v>0</v>
      </c>
    </row>
    <row r="107" spans="1:9" ht="21.95" customHeight="1">
      <c r="A107" s="65" t="s">
        <v>42</v>
      </c>
      <c r="B107" s="64" t="s">
        <v>168</v>
      </c>
      <c r="C107" s="35">
        <v>2022</v>
      </c>
      <c r="D107" s="9">
        <f t="shared" ref="D107:D149" si="22">SUM(E107:I107)</f>
        <v>139025.97380000001</v>
      </c>
      <c r="E107" s="24">
        <v>0</v>
      </c>
      <c r="F107" s="24">
        <v>0</v>
      </c>
      <c r="G107" s="24">
        <v>139025.97380000001</v>
      </c>
      <c r="H107" s="24">
        <v>0</v>
      </c>
      <c r="I107" s="24">
        <v>0</v>
      </c>
    </row>
    <row r="108" spans="1:9" ht="21.95" customHeight="1">
      <c r="A108" s="66"/>
      <c r="B108" s="64"/>
      <c r="C108" s="35">
        <v>2023</v>
      </c>
      <c r="D108" s="9">
        <f t="shared" si="22"/>
        <v>152814.6</v>
      </c>
      <c r="E108" s="24">
        <v>0</v>
      </c>
      <c r="F108" s="24">
        <v>0</v>
      </c>
      <c r="G108" s="24">
        <v>152814.6</v>
      </c>
      <c r="H108" s="24">
        <v>0</v>
      </c>
      <c r="I108" s="24">
        <v>0</v>
      </c>
    </row>
    <row r="109" spans="1:9" ht="21.95" customHeight="1">
      <c r="A109" s="66"/>
      <c r="B109" s="64"/>
      <c r="C109" s="35">
        <v>2024</v>
      </c>
      <c r="D109" s="9">
        <f t="shared" si="22"/>
        <v>153634.29999999999</v>
      </c>
      <c r="E109" s="24">
        <v>0</v>
      </c>
      <c r="F109" s="24">
        <v>0</v>
      </c>
      <c r="G109" s="24">
        <v>153634.29999999999</v>
      </c>
      <c r="H109" s="24">
        <v>0</v>
      </c>
      <c r="I109" s="24">
        <v>0</v>
      </c>
    </row>
    <row r="110" spans="1:9" ht="21.95" customHeight="1">
      <c r="A110" s="66"/>
      <c r="B110" s="64"/>
      <c r="C110" s="35">
        <v>2025</v>
      </c>
      <c r="D110" s="9">
        <f t="shared" si="22"/>
        <v>153634.29999999999</v>
      </c>
      <c r="E110" s="24"/>
      <c r="F110" s="24">
        <v>0</v>
      </c>
      <c r="G110" s="24">
        <v>153634.29999999999</v>
      </c>
      <c r="H110" s="24">
        <v>0</v>
      </c>
      <c r="I110" s="24">
        <v>0</v>
      </c>
    </row>
    <row r="111" spans="1:9" ht="21.95" customHeight="1">
      <c r="A111" s="67"/>
      <c r="B111" s="64"/>
      <c r="C111" s="37" t="s">
        <v>8</v>
      </c>
      <c r="D111" s="9">
        <f t="shared" si="22"/>
        <v>599109.17379999999</v>
      </c>
      <c r="E111" s="9">
        <f>SUM(E107:E110)</f>
        <v>0</v>
      </c>
      <c r="F111" s="9">
        <f>SUM(F107:F110)</f>
        <v>0</v>
      </c>
      <c r="G111" s="9">
        <f>SUM(G107:G110)</f>
        <v>599109.17379999999</v>
      </c>
      <c r="H111" s="9">
        <f>SUM(H107:H110)</f>
        <v>0</v>
      </c>
      <c r="I111" s="9">
        <f>SUM(I107:I110)</f>
        <v>0</v>
      </c>
    </row>
    <row r="112" spans="1:9" ht="33" customHeight="1">
      <c r="A112" s="65" t="s">
        <v>65</v>
      </c>
      <c r="B112" s="64" t="s">
        <v>168</v>
      </c>
      <c r="C112" s="35">
        <v>2022</v>
      </c>
      <c r="D112" s="9">
        <f t="shared" si="22"/>
        <v>438407.6</v>
      </c>
      <c r="E112" s="24">
        <v>0</v>
      </c>
      <c r="F112" s="24">
        <v>438407.6</v>
      </c>
      <c r="G112" s="24">
        <v>0</v>
      </c>
      <c r="H112" s="24">
        <v>0</v>
      </c>
      <c r="I112" s="24">
        <v>0</v>
      </c>
    </row>
    <row r="113" spans="1:9" ht="33" customHeight="1">
      <c r="A113" s="66"/>
      <c r="B113" s="64"/>
      <c r="C113" s="35">
        <v>2023</v>
      </c>
      <c r="D113" s="9">
        <f t="shared" si="22"/>
        <v>457878.21</v>
      </c>
      <c r="E113" s="24">
        <v>0</v>
      </c>
      <c r="F113" s="24">
        <v>457878.21</v>
      </c>
      <c r="G113" s="24">
        <v>0</v>
      </c>
      <c r="H113" s="24">
        <v>0</v>
      </c>
      <c r="I113" s="24">
        <v>0</v>
      </c>
    </row>
    <row r="114" spans="1:9" ht="33" customHeight="1">
      <c r="A114" s="66"/>
      <c r="B114" s="64"/>
      <c r="C114" s="35">
        <v>2024</v>
      </c>
      <c r="D114" s="9">
        <f t="shared" si="22"/>
        <v>447899.05</v>
      </c>
      <c r="E114" s="24">
        <v>0</v>
      </c>
      <c r="F114" s="24">
        <v>447899.05</v>
      </c>
      <c r="G114" s="24">
        <v>0</v>
      </c>
      <c r="H114" s="24">
        <v>0</v>
      </c>
      <c r="I114" s="24">
        <v>0</v>
      </c>
    </row>
    <row r="115" spans="1:9" ht="33" customHeight="1">
      <c r="A115" s="66"/>
      <c r="B115" s="64"/>
      <c r="C115" s="35">
        <v>2025</v>
      </c>
      <c r="D115" s="9">
        <f>SUM(E115:I115)</f>
        <v>447899.05</v>
      </c>
      <c r="E115" s="24">
        <v>0</v>
      </c>
      <c r="F115" s="24">
        <v>447899.05</v>
      </c>
      <c r="G115" s="24">
        <v>0</v>
      </c>
      <c r="H115" s="24">
        <v>0</v>
      </c>
      <c r="I115" s="24">
        <v>0</v>
      </c>
    </row>
    <row r="116" spans="1:9" ht="33" customHeight="1">
      <c r="A116" s="67"/>
      <c r="B116" s="64"/>
      <c r="C116" s="37" t="s">
        <v>8</v>
      </c>
      <c r="D116" s="9">
        <f>SUM(E116:I116)</f>
        <v>1792083.9100000001</v>
      </c>
      <c r="E116" s="9">
        <f>SUM(E112:E115)</f>
        <v>0</v>
      </c>
      <c r="F116" s="9">
        <f>SUM(F112:F115)</f>
        <v>1792083.9100000001</v>
      </c>
      <c r="G116" s="9">
        <f>SUM(G112:G115)</f>
        <v>0</v>
      </c>
      <c r="H116" s="9">
        <f>SUM(H112:H115)</f>
        <v>0</v>
      </c>
      <c r="I116" s="9">
        <f>SUM(I112:I115)</f>
        <v>0</v>
      </c>
    </row>
    <row r="117" spans="1:9" ht="21.75" customHeight="1">
      <c r="A117" s="65" t="s">
        <v>64</v>
      </c>
      <c r="B117" s="64" t="s">
        <v>171</v>
      </c>
      <c r="C117" s="35">
        <v>2022</v>
      </c>
      <c r="D117" s="9">
        <f t="shared" si="22"/>
        <v>16940.3</v>
      </c>
      <c r="E117" s="24">
        <v>0</v>
      </c>
      <c r="F117" s="24">
        <v>16940.3</v>
      </c>
      <c r="G117" s="24">
        <v>0</v>
      </c>
      <c r="H117" s="24">
        <v>0</v>
      </c>
      <c r="I117" s="24">
        <v>0</v>
      </c>
    </row>
    <row r="118" spans="1:9" ht="21.75" customHeight="1">
      <c r="A118" s="66"/>
      <c r="B118" s="64"/>
      <c r="C118" s="35">
        <v>2023</v>
      </c>
      <c r="D118" s="9">
        <f t="shared" si="22"/>
        <v>17019.400000000001</v>
      </c>
      <c r="E118" s="24">
        <v>0</v>
      </c>
      <c r="F118" s="24">
        <v>17019.400000000001</v>
      </c>
      <c r="G118" s="24">
        <v>0</v>
      </c>
      <c r="H118" s="24">
        <v>0</v>
      </c>
      <c r="I118" s="24">
        <v>0</v>
      </c>
    </row>
    <row r="119" spans="1:9" ht="21.75" customHeight="1">
      <c r="A119" s="66"/>
      <c r="B119" s="64"/>
      <c r="C119" s="35">
        <v>2024</v>
      </c>
      <c r="D119" s="9">
        <f t="shared" si="22"/>
        <v>17019.400000000001</v>
      </c>
      <c r="E119" s="24">
        <v>0</v>
      </c>
      <c r="F119" s="24">
        <v>17019.400000000001</v>
      </c>
      <c r="G119" s="24">
        <v>0</v>
      </c>
      <c r="H119" s="24">
        <v>0</v>
      </c>
      <c r="I119" s="24">
        <v>0</v>
      </c>
    </row>
    <row r="120" spans="1:9" ht="21.75" customHeight="1">
      <c r="A120" s="66"/>
      <c r="B120" s="64"/>
      <c r="C120" s="35">
        <v>2025</v>
      </c>
      <c r="D120" s="9">
        <f>SUM(E120:I120)</f>
        <v>17019.400000000001</v>
      </c>
      <c r="E120" s="24">
        <v>0</v>
      </c>
      <c r="F120" s="24">
        <v>17019.400000000001</v>
      </c>
      <c r="G120" s="24">
        <v>0</v>
      </c>
      <c r="H120" s="24">
        <v>0</v>
      </c>
      <c r="I120" s="24">
        <v>0</v>
      </c>
    </row>
    <row r="121" spans="1:9" ht="21.75" customHeight="1">
      <c r="A121" s="67"/>
      <c r="B121" s="64"/>
      <c r="C121" s="37" t="s">
        <v>8</v>
      </c>
      <c r="D121" s="9">
        <f>SUM(E121:I121)</f>
        <v>67998.5</v>
      </c>
      <c r="E121" s="9">
        <f>SUM(E117:E120)</f>
        <v>0</v>
      </c>
      <c r="F121" s="9">
        <f>SUM(F117:F120)</f>
        <v>67998.5</v>
      </c>
      <c r="G121" s="9">
        <f>SUM(G117:G120)</f>
        <v>0</v>
      </c>
      <c r="H121" s="9">
        <f>SUM(H117:H120)</f>
        <v>0</v>
      </c>
      <c r="I121" s="9">
        <f>SUM(I117:I120)</f>
        <v>0</v>
      </c>
    </row>
    <row r="122" spans="1:9" ht="21.75" customHeight="1">
      <c r="A122" s="65" t="s">
        <v>63</v>
      </c>
      <c r="B122" s="64" t="s">
        <v>168</v>
      </c>
      <c r="C122" s="35">
        <v>2022</v>
      </c>
      <c r="D122" s="9">
        <f t="shared" si="22"/>
        <v>1107.5999999999999</v>
      </c>
      <c r="E122" s="24">
        <v>0</v>
      </c>
      <c r="F122" s="24">
        <v>0</v>
      </c>
      <c r="G122" s="24">
        <f>899.4+208.2</f>
        <v>1107.5999999999999</v>
      </c>
      <c r="H122" s="24">
        <v>0</v>
      </c>
      <c r="I122" s="24">
        <v>0</v>
      </c>
    </row>
    <row r="123" spans="1:9" ht="21.75" customHeight="1">
      <c r="A123" s="66"/>
      <c r="B123" s="64"/>
      <c r="C123" s="35">
        <v>2023</v>
      </c>
      <c r="D123" s="9">
        <f t="shared" si="22"/>
        <v>1033.3</v>
      </c>
      <c r="E123" s="24">
        <v>0</v>
      </c>
      <c r="F123" s="24">
        <v>0</v>
      </c>
      <c r="G123" s="24">
        <v>1033.3</v>
      </c>
      <c r="H123" s="24">
        <v>0</v>
      </c>
      <c r="I123" s="24">
        <v>0</v>
      </c>
    </row>
    <row r="124" spans="1:9" ht="21.75" customHeight="1">
      <c r="A124" s="66"/>
      <c r="B124" s="64"/>
      <c r="C124" s="35">
        <v>2024</v>
      </c>
      <c r="D124" s="9">
        <f t="shared" si="22"/>
        <v>1033.3</v>
      </c>
      <c r="E124" s="24">
        <v>0</v>
      </c>
      <c r="F124" s="24">
        <v>0</v>
      </c>
      <c r="G124" s="24">
        <v>1033.3</v>
      </c>
      <c r="H124" s="24">
        <v>0</v>
      </c>
      <c r="I124" s="24">
        <v>0</v>
      </c>
    </row>
    <row r="125" spans="1:9" ht="21.75" customHeight="1">
      <c r="A125" s="66"/>
      <c r="B125" s="64"/>
      <c r="C125" s="35">
        <v>2025</v>
      </c>
      <c r="D125" s="9">
        <f>SUM(E125:I125)</f>
        <v>1033.3</v>
      </c>
      <c r="E125" s="24">
        <v>0</v>
      </c>
      <c r="F125" s="24">
        <v>0</v>
      </c>
      <c r="G125" s="24">
        <v>1033.3</v>
      </c>
      <c r="H125" s="24">
        <v>0</v>
      </c>
      <c r="I125" s="24">
        <v>0</v>
      </c>
    </row>
    <row r="126" spans="1:9" ht="35.25" customHeight="1">
      <c r="A126" s="67"/>
      <c r="B126" s="64"/>
      <c r="C126" s="37" t="s">
        <v>8</v>
      </c>
      <c r="D126" s="9">
        <f>SUM(E126:I126)</f>
        <v>4207.5</v>
      </c>
      <c r="E126" s="9">
        <f>SUM(E122:E125)</f>
        <v>0</v>
      </c>
      <c r="F126" s="9">
        <f>SUM(F122:F125)</f>
        <v>0</v>
      </c>
      <c r="G126" s="9">
        <f>SUM(G122:G125)</f>
        <v>4207.5</v>
      </c>
      <c r="H126" s="9">
        <f>SUM(H122:H125)</f>
        <v>0</v>
      </c>
      <c r="I126" s="9">
        <f>SUM(I122:I125)</f>
        <v>0</v>
      </c>
    </row>
    <row r="127" spans="1:9" ht="21.95" customHeight="1">
      <c r="A127" s="65" t="s">
        <v>62</v>
      </c>
      <c r="B127" s="64" t="s">
        <v>168</v>
      </c>
      <c r="C127" s="35">
        <v>2022</v>
      </c>
      <c r="D127" s="9">
        <f t="shared" si="22"/>
        <v>57329.8</v>
      </c>
      <c r="E127" s="24">
        <v>0</v>
      </c>
      <c r="F127" s="24">
        <v>0</v>
      </c>
      <c r="G127" s="24">
        <f>57538-208.2</f>
        <v>57329.8</v>
      </c>
      <c r="H127" s="24">
        <v>0</v>
      </c>
      <c r="I127" s="24">
        <v>0</v>
      </c>
    </row>
    <row r="128" spans="1:9" ht="21.95" customHeight="1">
      <c r="A128" s="66"/>
      <c r="B128" s="64"/>
      <c r="C128" s="35">
        <v>2023</v>
      </c>
      <c r="D128" s="9">
        <f t="shared" si="22"/>
        <v>61031.8923</v>
      </c>
      <c r="E128" s="24">
        <v>0</v>
      </c>
      <c r="F128" s="24">
        <v>0</v>
      </c>
      <c r="G128" s="24">
        <v>61031.8923</v>
      </c>
      <c r="H128" s="24">
        <v>0</v>
      </c>
      <c r="I128" s="24">
        <v>0</v>
      </c>
    </row>
    <row r="129" spans="1:9" ht="21.95" customHeight="1">
      <c r="A129" s="66"/>
      <c r="B129" s="64"/>
      <c r="C129" s="35">
        <v>2024</v>
      </c>
      <c r="D129" s="9">
        <f t="shared" si="22"/>
        <v>63886.2</v>
      </c>
      <c r="E129" s="24">
        <v>0</v>
      </c>
      <c r="F129" s="24">
        <v>0</v>
      </c>
      <c r="G129" s="24">
        <v>63886.2</v>
      </c>
      <c r="H129" s="24">
        <v>0</v>
      </c>
      <c r="I129" s="24">
        <v>0</v>
      </c>
    </row>
    <row r="130" spans="1:9" ht="21.95" customHeight="1">
      <c r="A130" s="66"/>
      <c r="B130" s="64"/>
      <c r="C130" s="35">
        <v>2025</v>
      </c>
      <c r="D130" s="9">
        <f t="shared" si="22"/>
        <v>27964.799999999999</v>
      </c>
      <c r="E130" s="24"/>
      <c r="F130" s="24"/>
      <c r="G130" s="24">
        <v>27964.799999999999</v>
      </c>
      <c r="H130" s="24"/>
      <c r="I130" s="24"/>
    </row>
    <row r="131" spans="1:9" ht="21.95" customHeight="1">
      <c r="A131" s="67"/>
      <c r="B131" s="64"/>
      <c r="C131" s="37" t="s">
        <v>8</v>
      </c>
      <c r="D131" s="9">
        <f t="shared" si="22"/>
        <v>210212.6923</v>
      </c>
      <c r="E131" s="9">
        <f>SUM(E127:E130)</f>
        <v>0</v>
      </c>
      <c r="F131" s="9">
        <f>SUM(F127:F130)</f>
        <v>0</v>
      </c>
      <c r="G131" s="9">
        <f>SUM(G127:G130)</f>
        <v>210212.6923</v>
      </c>
      <c r="H131" s="9">
        <f>SUM(H127:H130)</f>
        <v>0</v>
      </c>
      <c r="I131" s="9">
        <f>SUM(I127:I130)</f>
        <v>0</v>
      </c>
    </row>
    <row r="132" spans="1:9" ht="21.95" customHeight="1">
      <c r="A132" s="65" t="s">
        <v>186</v>
      </c>
      <c r="B132" s="64" t="s">
        <v>168</v>
      </c>
      <c r="C132" s="35">
        <v>2022</v>
      </c>
      <c r="D132" s="9">
        <f>SUM(E132:I132)</f>
        <v>897.50400000000002</v>
      </c>
      <c r="E132" s="24">
        <v>0</v>
      </c>
      <c r="F132" s="24">
        <v>0</v>
      </c>
      <c r="G132" s="24">
        <v>897.50400000000002</v>
      </c>
      <c r="H132" s="24">
        <v>0</v>
      </c>
      <c r="I132" s="24">
        <v>0</v>
      </c>
    </row>
    <row r="133" spans="1:9" ht="21.95" customHeight="1">
      <c r="A133" s="66"/>
      <c r="B133" s="64"/>
      <c r="C133" s="35">
        <v>2023</v>
      </c>
      <c r="D133" s="9">
        <f>SUM(E133:I133)</f>
        <v>65045.472999999998</v>
      </c>
      <c r="E133" s="24">
        <v>0</v>
      </c>
      <c r="F133" s="24">
        <v>0</v>
      </c>
      <c r="G133" s="39">
        <f>65362.6-317.127</f>
        <v>65045.472999999998</v>
      </c>
      <c r="H133" s="24">
        <v>0</v>
      </c>
      <c r="I133" s="24">
        <v>0</v>
      </c>
    </row>
    <row r="134" spans="1:9" ht="21.95" customHeight="1">
      <c r="A134" s="66"/>
      <c r="B134" s="64"/>
      <c r="C134" s="35">
        <v>2024</v>
      </c>
      <c r="D134" s="9">
        <f>SUM(E134:I134)</f>
        <v>5741.3</v>
      </c>
      <c r="E134" s="24">
        <v>0</v>
      </c>
      <c r="F134" s="24">
        <v>0</v>
      </c>
      <c r="G134" s="24">
        <v>5741.3</v>
      </c>
      <c r="H134" s="24">
        <v>0</v>
      </c>
      <c r="I134" s="24">
        <v>0</v>
      </c>
    </row>
    <row r="135" spans="1:9" ht="21.95" customHeight="1">
      <c r="A135" s="66"/>
      <c r="B135" s="64"/>
      <c r="C135" s="35">
        <v>2025</v>
      </c>
      <c r="D135" s="9">
        <f>SUM(E135:I135)</f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</row>
    <row r="136" spans="1:9" ht="21.95" customHeight="1">
      <c r="A136" s="67"/>
      <c r="B136" s="64"/>
      <c r="C136" s="37" t="s">
        <v>8</v>
      </c>
      <c r="D136" s="9">
        <f>SUM(E136:I136)</f>
        <v>71684.277000000002</v>
      </c>
      <c r="E136" s="9">
        <f>SUM(E132:E135)</f>
        <v>0</v>
      </c>
      <c r="F136" s="9">
        <f>SUM(F132:F135)</f>
        <v>0</v>
      </c>
      <c r="G136" s="9">
        <f>SUM(G132:G135)</f>
        <v>71684.277000000002</v>
      </c>
      <c r="H136" s="9">
        <f>SUM(H132:H135)</f>
        <v>0</v>
      </c>
      <c r="I136" s="9">
        <f>SUM(I132:I135)</f>
        <v>0</v>
      </c>
    </row>
    <row r="137" spans="1:9" ht="21.95" customHeight="1">
      <c r="A137" s="65" t="s">
        <v>59</v>
      </c>
      <c r="B137" s="64" t="s">
        <v>169</v>
      </c>
      <c r="C137" s="35">
        <v>2022</v>
      </c>
      <c r="D137" s="9">
        <f t="shared" si="22"/>
        <v>12221.41814</v>
      </c>
      <c r="E137" s="24">
        <v>0</v>
      </c>
      <c r="F137" s="24">
        <v>0</v>
      </c>
      <c r="G137" s="24">
        <v>12221.41814</v>
      </c>
      <c r="H137" s="24">
        <v>0</v>
      </c>
      <c r="I137" s="24">
        <v>0</v>
      </c>
    </row>
    <row r="138" spans="1:9" ht="21.95" customHeight="1">
      <c r="A138" s="66"/>
      <c r="B138" s="64"/>
      <c r="C138" s="35">
        <v>2023</v>
      </c>
      <c r="D138" s="9">
        <f t="shared" si="22"/>
        <v>8005.3270000000002</v>
      </c>
      <c r="E138" s="24">
        <v>0</v>
      </c>
      <c r="F138" s="24">
        <v>0</v>
      </c>
      <c r="G138" s="39">
        <f>7688.2+317.127</f>
        <v>8005.3270000000002</v>
      </c>
      <c r="H138" s="24">
        <v>0</v>
      </c>
      <c r="I138" s="24">
        <v>0</v>
      </c>
    </row>
    <row r="139" spans="1:9" ht="21.95" customHeight="1">
      <c r="A139" s="66"/>
      <c r="B139" s="64"/>
      <c r="C139" s="35">
        <v>2024</v>
      </c>
      <c r="D139" s="9">
        <f>SUM(E139:I139)</f>
        <v>0</v>
      </c>
      <c r="E139" s="24">
        <v>0</v>
      </c>
      <c r="F139" s="24">
        <v>0</v>
      </c>
      <c r="G139" s="24">
        <v>0</v>
      </c>
      <c r="H139" s="24">
        <v>0</v>
      </c>
      <c r="I139" s="24">
        <v>0</v>
      </c>
    </row>
    <row r="140" spans="1:9" ht="21.95" customHeight="1">
      <c r="A140" s="66"/>
      <c r="B140" s="64"/>
      <c r="C140" s="35">
        <v>2025</v>
      </c>
      <c r="D140" s="9">
        <f>SUM(E140:I140)</f>
        <v>0</v>
      </c>
      <c r="E140" s="9">
        <f>SUM(F140:J140)</f>
        <v>0</v>
      </c>
      <c r="F140" s="9">
        <f>SUM(G140:K140)</f>
        <v>0</v>
      </c>
      <c r="G140" s="9">
        <f>SUM(H140:L140)</f>
        <v>0</v>
      </c>
      <c r="H140" s="9">
        <f>SUM(I140:M140)</f>
        <v>0</v>
      </c>
      <c r="I140" s="9">
        <f>SUM(J140:N140)</f>
        <v>0</v>
      </c>
    </row>
    <row r="141" spans="1:9" ht="21.95" customHeight="1">
      <c r="A141" s="67"/>
      <c r="B141" s="64"/>
      <c r="C141" s="37" t="s">
        <v>8</v>
      </c>
      <c r="D141" s="9">
        <f>SUM(E141:I141)</f>
        <v>20226.745139999999</v>
      </c>
      <c r="E141" s="9">
        <f>SUM(E137:E140)</f>
        <v>0</v>
      </c>
      <c r="F141" s="9">
        <f>SUM(F137:F140)</f>
        <v>0</v>
      </c>
      <c r="G141" s="9">
        <f>SUM(G137:G140)</f>
        <v>20226.745139999999</v>
      </c>
      <c r="H141" s="9">
        <f>SUM(H137:H140)</f>
        <v>0</v>
      </c>
      <c r="I141" s="9">
        <f>SUM(I137:I140)</f>
        <v>0</v>
      </c>
    </row>
    <row r="142" spans="1:9" ht="21.95" customHeight="1">
      <c r="A142" s="65" t="s">
        <v>51</v>
      </c>
      <c r="B142" s="64" t="s">
        <v>168</v>
      </c>
      <c r="C142" s="35">
        <v>2022</v>
      </c>
      <c r="D142" s="9">
        <f t="shared" si="22"/>
        <v>924.5</v>
      </c>
      <c r="E142" s="24">
        <v>0</v>
      </c>
      <c r="F142" s="24">
        <v>0</v>
      </c>
      <c r="G142" s="24">
        <v>924.5</v>
      </c>
      <c r="H142" s="24">
        <v>0</v>
      </c>
      <c r="I142" s="24">
        <v>0</v>
      </c>
    </row>
    <row r="143" spans="1:9" ht="21.95" customHeight="1">
      <c r="A143" s="66"/>
      <c r="B143" s="64"/>
      <c r="C143" s="35">
        <v>2023</v>
      </c>
      <c r="D143" s="9">
        <f t="shared" si="22"/>
        <v>35</v>
      </c>
      <c r="E143" s="24">
        <v>0</v>
      </c>
      <c r="F143" s="24">
        <v>0</v>
      </c>
      <c r="G143" s="24">
        <v>35</v>
      </c>
      <c r="H143" s="24">
        <v>0</v>
      </c>
      <c r="I143" s="24">
        <v>0</v>
      </c>
    </row>
    <row r="144" spans="1:9" ht="21.95" customHeight="1">
      <c r="A144" s="66"/>
      <c r="B144" s="64"/>
      <c r="C144" s="35">
        <v>2024</v>
      </c>
      <c r="D144" s="9">
        <f t="shared" si="22"/>
        <v>35</v>
      </c>
      <c r="E144" s="24">
        <v>0</v>
      </c>
      <c r="F144" s="24">
        <v>0</v>
      </c>
      <c r="G144" s="24">
        <v>35</v>
      </c>
      <c r="H144" s="24">
        <v>0</v>
      </c>
      <c r="I144" s="24">
        <v>0</v>
      </c>
    </row>
    <row r="145" spans="1:9" ht="21.95" customHeight="1">
      <c r="A145" s="66"/>
      <c r="B145" s="64"/>
      <c r="C145" s="35">
        <v>2025</v>
      </c>
      <c r="D145" s="9">
        <f t="shared" si="22"/>
        <v>35</v>
      </c>
      <c r="E145" s="24"/>
      <c r="F145" s="24"/>
      <c r="G145" s="24">
        <v>35</v>
      </c>
      <c r="H145" s="24"/>
      <c r="I145" s="24"/>
    </row>
    <row r="146" spans="1:9" ht="21.95" customHeight="1">
      <c r="A146" s="67"/>
      <c r="B146" s="64"/>
      <c r="C146" s="37" t="s">
        <v>8</v>
      </c>
      <c r="D146" s="9">
        <f t="shared" si="22"/>
        <v>1029.5</v>
      </c>
      <c r="E146" s="9">
        <f>SUM(E142:E145)</f>
        <v>0</v>
      </c>
      <c r="F146" s="9">
        <f>SUM(F142:F145)</f>
        <v>0</v>
      </c>
      <c r="G146" s="9">
        <f>SUM(G142:G145)</f>
        <v>1029.5</v>
      </c>
      <c r="H146" s="9">
        <f>SUM(H142:H145)</f>
        <v>0</v>
      </c>
      <c r="I146" s="9">
        <f>SUM(I142:I145)</f>
        <v>0</v>
      </c>
    </row>
    <row r="147" spans="1:9" ht="21.95" customHeight="1">
      <c r="A147" s="65" t="s">
        <v>49</v>
      </c>
      <c r="B147" s="64" t="s">
        <v>168</v>
      </c>
      <c r="C147" s="35">
        <v>2022</v>
      </c>
      <c r="D147" s="9">
        <f t="shared" si="22"/>
        <v>75781.281229999993</v>
      </c>
      <c r="E147" s="24">
        <v>0</v>
      </c>
      <c r="F147" s="24">
        <v>0</v>
      </c>
      <c r="G147" s="24">
        <v>75781.281229999993</v>
      </c>
      <c r="H147" s="24">
        <v>0</v>
      </c>
      <c r="I147" s="24">
        <v>0</v>
      </c>
    </row>
    <row r="148" spans="1:9" ht="21.95" customHeight="1">
      <c r="A148" s="66"/>
      <c r="B148" s="64"/>
      <c r="C148" s="35">
        <v>2023</v>
      </c>
      <c r="D148" s="9">
        <f t="shared" si="22"/>
        <v>30000</v>
      </c>
      <c r="E148" s="24">
        <v>0</v>
      </c>
      <c r="F148" s="24">
        <v>0</v>
      </c>
      <c r="G148" s="24">
        <v>30000</v>
      </c>
      <c r="H148" s="24">
        <v>0</v>
      </c>
      <c r="I148" s="24">
        <v>0</v>
      </c>
    </row>
    <row r="149" spans="1:9" ht="21.95" customHeight="1">
      <c r="A149" s="66"/>
      <c r="B149" s="64"/>
      <c r="C149" s="35">
        <v>2024</v>
      </c>
      <c r="D149" s="9">
        <f t="shared" si="22"/>
        <v>44000</v>
      </c>
      <c r="E149" s="24">
        <v>0</v>
      </c>
      <c r="F149" s="24">
        <v>0</v>
      </c>
      <c r="G149" s="24">
        <v>44000</v>
      </c>
      <c r="H149" s="24">
        <v>0</v>
      </c>
      <c r="I149" s="24">
        <v>0</v>
      </c>
    </row>
    <row r="150" spans="1:9" ht="21.95" customHeight="1">
      <c r="A150" s="66"/>
      <c r="B150" s="64"/>
      <c r="C150" s="35">
        <v>2025</v>
      </c>
      <c r="D150" s="9">
        <f t="shared" ref="D150:D156" si="23">SUM(E150:I150)</f>
        <v>85344.1</v>
      </c>
      <c r="E150" s="24">
        <v>0</v>
      </c>
      <c r="F150" s="24">
        <v>0</v>
      </c>
      <c r="G150" s="24">
        <v>85344.1</v>
      </c>
      <c r="H150" s="24">
        <v>0</v>
      </c>
      <c r="I150" s="24">
        <v>0</v>
      </c>
    </row>
    <row r="151" spans="1:9" ht="21.95" customHeight="1">
      <c r="A151" s="67"/>
      <c r="B151" s="64"/>
      <c r="C151" s="37" t="s">
        <v>8</v>
      </c>
      <c r="D151" s="9">
        <f t="shared" si="23"/>
        <v>235125.38123</v>
      </c>
      <c r="E151" s="9">
        <f>SUM(E147:E150)</f>
        <v>0</v>
      </c>
      <c r="F151" s="9">
        <f>SUM(F147:F150)</f>
        <v>0</v>
      </c>
      <c r="G151" s="9">
        <f>SUM(G147:G150)</f>
        <v>235125.38123</v>
      </c>
      <c r="H151" s="9">
        <f>SUM(H147:H150)</f>
        <v>0</v>
      </c>
      <c r="I151" s="9">
        <f>SUM(I147:I150)</f>
        <v>0</v>
      </c>
    </row>
    <row r="152" spans="1:9" ht="21.95" customHeight="1">
      <c r="A152" s="65" t="s">
        <v>48</v>
      </c>
      <c r="B152" s="64" t="s">
        <v>168</v>
      </c>
      <c r="C152" s="35">
        <v>2022</v>
      </c>
      <c r="D152" s="9">
        <f t="shared" si="23"/>
        <v>3899.0039999999999</v>
      </c>
      <c r="E152" s="24">
        <v>0</v>
      </c>
      <c r="F152" s="24">
        <v>3704</v>
      </c>
      <c r="G152" s="24">
        <v>195.00399999999999</v>
      </c>
      <c r="H152" s="24">
        <v>0</v>
      </c>
      <c r="I152" s="24">
        <v>0</v>
      </c>
    </row>
    <row r="153" spans="1:9" ht="21.95" customHeight="1">
      <c r="A153" s="66"/>
      <c r="B153" s="64"/>
      <c r="C153" s="35">
        <v>2023</v>
      </c>
      <c r="D153" s="9">
        <f t="shared" si="23"/>
        <v>2066.1496999999999</v>
      </c>
      <c r="E153" s="24">
        <v>0</v>
      </c>
      <c r="F153" s="24">
        <v>1962.8420000000001</v>
      </c>
      <c r="G153" s="24">
        <v>103.3077</v>
      </c>
      <c r="H153" s="24">
        <v>0</v>
      </c>
      <c r="I153" s="24">
        <v>0</v>
      </c>
    </row>
    <row r="154" spans="1:9" ht="21.95" customHeight="1">
      <c r="A154" s="66"/>
      <c r="B154" s="64"/>
      <c r="C154" s="35">
        <v>2024</v>
      </c>
      <c r="D154" s="9">
        <f t="shared" si="23"/>
        <v>0</v>
      </c>
      <c r="E154" s="24">
        <v>0</v>
      </c>
      <c r="F154" s="24">
        <v>0</v>
      </c>
      <c r="G154" s="24">
        <v>0</v>
      </c>
      <c r="H154" s="24">
        <v>0</v>
      </c>
      <c r="I154" s="24">
        <v>0</v>
      </c>
    </row>
    <row r="155" spans="1:9" ht="21.95" customHeight="1">
      <c r="A155" s="66"/>
      <c r="B155" s="64"/>
      <c r="C155" s="35">
        <v>2025</v>
      </c>
      <c r="D155" s="9">
        <f t="shared" si="23"/>
        <v>0</v>
      </c>
      <c r="E155" s="24">
        <v>0</v>
      </c>
      <c r="F155" s="24">
        <v>0</v>
      </c>
      <c r="G155" s="24">
        <v>0</v>
      </c>
      <c r="H155" s="24">
        <v>0</v>
      </c>
      <c r="I155" s="24">
        <v>0</v>
      </c>
    </row>
    <row r="156" spans="1:9" ht="21.95" customHeight="1">
      <c r="A156" s="67"/>
      <c r="B156" s="64"/>
      <c r="C156" s="37" t="s">
        <v>8</v>
      </c>
      <c r="D156" s="9">
        <f t="shared" si="23"/>
        <v>5965.1537000000008</v>
      </c>
      <c r="E156" s="9">
        <f>SUM(E152:E155)</f>
        <v>0</v>
      </c>
      <c r="F156" s="9">
        <f>SUM(F152:F155)</f>
        <v>5666.8420000000006</v>
      </c>
      <c r="G156" s="9">
        <f>SUM(G152:G155)</f>
        <v>298.31169999999997</v>
      </c>
      <c r="H156" s="9">
        <f>SUM(H152:H155)</f>
        <v>0</v>
      </c>
      <c r="I156" s="9">
        <f>SUM(I152:I155)</f>
        <v>0</v>
      </c>
    </row>
    <row r="157" spans="1:9" ht="21.95" customHeight="1">
      <c r="A157" s="61" t="s">
        <v>189</v>
      </c>
      <c r="B157" s="62"/>
      <c r="C157" s="62"/>
      <c r="D157" s="62"/>
      <c r="E157" s="62"/>
      <c r="F157" s="62"/>
      <c r="G157" s="62"/>
      <c r="H157" s="62"/>
      <c r="I157" s="63"/>
    </row>
    <row r="158" spans="1:9" ht="21.95" customHeight="1">
      <c r="A158" s="75" t="s">
        <v>66</v>
      </c>
      <c r="B158" s="74" t="s">
        <v>173</v>
      </c>
      <c r="C158" s="37">
        <v>2022</v>
      </c>
      <c r="D158" s="9">
        <f>E158+F158+G158+H158+I158</f>
        <v>810252.82297999994</v>
      </c>
      <c r="E158" s="9">
        <f>E163+E173+E178+E183+E188+E193+E198+E203+E208+E213+E218+E223+E232</f>
        <v>24970.3</v>
      </c>
      <c r="F158" s="9">
        <f>F163+F173+F178+F183+F188+F193+F198+F203+F208+F213+F218+F223+F232</f>
        <v>599022.77799999993</v>
      </c>
      <c r="G158" s="9">
        <f>G163+G168+G173+G178+G183+G188+G193+G198+G203+G208+G213+G218+G223+G232</f>
        <v>186259.74497999999</v>
      </c>
      <c r="H158" s="9">
        <f>H141+H163+H173+H178+H188+H193+H198+H203+H208+H213+H218+H223+H232</f>
        <v>0</v>
      </c>
      <c r="I158" s="9">
        <f>I163+I173+I178+I188+I193+I198+I203+I208+I213+I218+I223+I232</f>
        <v>0</v>
      </c>
    </row>
    <row r="159" spans="1:9" ht="21.95" customHeight="1">
      <c r="A159" s="76"/>
      <c r="B159" s="74"/>
      <c r="C159" s="37">
        <v>2023</v>
      </c>
      <c r="D159" s="9">
        <f>E159+F159+G159+H159+I159</f>
        <v>863075.40303000004</v>
      </c>
      <c r="E159" s="9">
        <f>E164+E174+E179+E184+E189+E194+E199+E204+E209+E214+E219+E224+E228+E233</f>
        <v>25514.9</v>
      </c>
      <c r="F159" s="9">
        <f>F164+F174+F179+F184+F189+F194+F199+F204+F209+F214+F219+F224+F228+F233</f>
        <v>622431.28</v>
      </c>
      <c r="G159" s="9">
        <f>G164+G169+G174+G179+G184+G189+G194+G199+G204+G209+G214+G219+G224+G228+G233</f>
        <v>215129.22303000002</v>
      </c>
      <c r="H159" s="9">
        <f>H214+H219+H224+H233</f>
        <v>0</v>
      </c>
      <c r="I159" s="9">
        <f>I214+I219+I224+I233</f>
        <v>0</v>
      </c>
    </row>
    <row r="160" spans="1:9" ht="21.95" customHeight="1">
      <c r="A160" s="76"/>
      <c r="B160" s="74"/>
      <c r="C160" s="37">
        <v>2024</v>
      </c>
      <c r="D160" s="9">
        <f>E160+F160+G160+H160+I160</f>
        <v>816356.58215999999</v>
      </c>
      <c r="E160" s="9">
        <f>E165+E175+E180+E185+E190+E195+E200+E205+E210+E215+E220+E225+E229+E234</f>
        <v>25698</v>
      </c>
      <c r="F160" s="9">
        <f>F165+F175+F180+F185+F190+F195+F200+F205+F210+F215+F220+F225+F229+F234</f>
        <v>588595.32999999996</v>
      </c>
      <c r="G160" s="9">
        <f>G165+G170+G175+G180+G185+G190+G195+G200+G205+G210+G215+G220+G225+G229+G234</f>
        <v>202063.25216</v>
      </c>
      <c r="H160" s="9">
        <f>H215+H220+H225+H234</f>
        <v>0</v>
      </c>
      <c r="I160" s="9">
        <f>I215+I220+I225+I234</f>
        <v>0</v>
      </c>
    </row>
    <row r="161" spans="1:9" ht="21.95" customHeight="1">
      <c r="A161" s="76"/>
      <c r="B161" s="74"/>
      <c r="C161" s="37">
        <v>2025</v>
      </c>
      <c r="D161" s="9">
        <f>E161+F161+G161+H161+I161</f>
        <v>868353.39449999994</v>
      </c>
      <c r="E161" s="9">
        <f>E166+E176+E181+E186+E191+E196+E201+E206+E211+E216+E221+E226+E230+E235</f>
        <v>25698</v>
      </c>
      <c r="F161" s="9">
        <f>F166+F171+F176+F181+F186+F191+F196+F201+F206+F211+F216+F221+F226+F230+F235</f>
        <v>599588.92999999993</v>
      </c>
      <c r="G161" s="9">
        <f>G166+G171+G176+G181+G186+G191+G196+G201+G206+G211+G216+G221+G226+G230+G235</f>
        <v>243066.4645</v>
      </c>
      <c r="H161" s="9"/>
      <c r="I161" s="9"/>
    </row>
    <row r="162" spans="1:9" ht="21.95" customHeight="1">
      <c r="A162" s="77"/>
      <c r="B162" s="74"/>
      <c r="C162" s="37" t="s">
        <v>8</v>
      </c>
      <c r="D162" s="9">
        <f>E162+F162+G162+H162+I162</f>
        <v>3358038.20267</v>
      </c>
      <c r="E162" s="9">
        <f>SUM(E158:E161)</f>
        <v>101881.2</v>
      </c>
      <c r="F162" s="9">
        <f>SUM(F158:F161)</f>
        <v>2409638.318</v>
      </c>
      <c r="G162" s="9">
        <f>SUM(G158:G161)</f>
        <v>846518.68466999999</v>
      </c>
      <c r="H162" s="9">
        <f>SUM(H158:H161)</f>
        <v>0</v>
      </c>
      <c r="I162" s="9">
        <f>SUM(I158:I161)</f>
        <v>0</v>
      </c>
    </row>
    <row r="163" spans="1:9" ht="21.95" customHeight="1">
      <c r="A163" s="65" t="s">
        <v>42</v>
      </c>
      <c r="B163" s="64" t="s">
        <v>168</v>
      </c>
      <c r="C163" s="35">
        <v>2022</v>
      </c>
      <c r="D163" s="9">
        <f t="shared" ref="D163:D226" si="24">SUM(E163:I163)</f>
        <v>132478.79999999999</v>
      </c>
      <c r="E163" s="24">
        <v>0</v>
      </c>
      <c r="F163" s="24">
        <v>0</v>
      </c>
      <c r="G163" s="24">
        <v>132478.79999999999</v>
      </c>
      <c r="H163" s="24">
        <v>0</v>
      </c>
      <c r="I163" s="24">
        <v>0</v>
      </c>
    </row>
    <row r="164" spans="1:9" ht="21.95" customHeight="1">
      <c r="A164" s="66"/>
      <c r="B164" s="64"/>
      <c r="C164" s="35">
        <v>2023</v>
      </c>
      <c r="D164" s="9">
        <f t="shared" si="24"/>
        <v>150599.1</v>
      </c>
      <c r="E164" s="24">
        <v>0</v>
      </c>
      <c r="F164" s="24">
        <v>0</v>
      </c>
      <c r="G164" s="24">
        <v>150599.1</v>
      </c>
      <c r="H164" s="24">
        <v>0</v>
      </c>
      <c r="I164" s="24">
        <v>0</v>
      </c>
    </row>
    <row r="165" spans="1:9" ht="21.95" customHeight="1">
      <c r="A165" s="66"/>
      <c r="B165" s="64"/>
      <c r="C165" s="35">
        <v>2024</v>
      </c>
      <c r="D165" s="9">
        <f t="shared" si="24"/>
        <v>150599.1</v>
      </c>
      <c r="E165" s="24">
        <v>0</v>
      </c>
      <c r="F165" s="24">
        <v>0</v>
      </c>
      <c r="G165" s="24">
        <v>150599.1</v>
      </c>
      <c r="H165" s="24">
        <v>0</v>
      </c>
      <c r="I165" s="24">
        <v>0</v>
      </c>
    </row>
    <row r="166" spans="1:9" ht="21.95" customHeight="1">
      <c r="A166" s="66"/>
      <c r="B166" s="64"/>
      <c r="C166" s="35">
        <v>2025</v>
      </c>
      <c r="D166" s="9">
        <f t="shared" si="24"/>
        <v>150599.1</v>
      </c>
      <c r="E166" s="24">
        <v>0</v>
      </c>
      <c r="F166" s="24">
        <v>0</v>
      </c>
      <c r="G166" s="24">
        <v>150599.1</v>
      </c>
      <c r="H166" s="24">
        <v>0</v>
      </c>
      <c r="I166" s="24">
        <v>0</v>
      </c>
    </row>
    <row r="167" spans="1:9" ht="21.95" customHeight="1">
      <c r="A167" s="67"/>
      <c r="B167" s="64"/>
      <c r="C167" s="37" t="s">
        <v>8</v>
      </c>
      <c r="D167" s="9">
        <f t="shared" ref="D167:D172" si="25">SUM(E167:I167)</f>
        <v>584276.1</v>
      </c>
      <c r="E167" s="9">
        <f>SUM(E163:E166)</f>
        <v>0</v>
      </c>
      <c r="F167" s="9">
        <f>SUM(F163:F166)</f>
        <v>0</v>
      </c>
      <c r="G167" s="9">
        <f>SUM(G163:G166)</f>
        <v>584276.1</v>
      </c>
      <c r="H167" s="9">
        <f>SUM(H163:H166)</f>
        <v>0</v>
      </c>
      <c r="I167" s="9">
        <f>SUM(I163:I166)</f>
        <v>0</v>
      </c>
    </row>
    <row r="168" spans="1:9" ht="21.95" customHeight="1">
      <c r="A168" s="65" t="s">
        <v>52</v>
      </c>
      <c r="B168" s="64" t="s">
        <v>169</v>
      </c>
      <c r="C168" s="35">
        <v>2022</v>
      </c>
      <c r="D168" s="9">
        <f t="shared" si="25"/>
        <v>1000</v>
      </c>
      <c r="E168" s="24"/>
      <c r="F168" s="24">
        <v>0</v>
      </c>
      <c r="G168" s="24">
        <v>1000</v>
      </c>
      <c r="H168" s="24">
        <v>0</v>
      </c>
      <c r="I168" s="24">
        <v>0</v>
      </c>
    </row>
    <row r="169" spans="1:9" ht="21.95" customHeight="1">
      <c r="A169" s="66"/>
      <c r="B169" s="64"/>
      <c r="C169" s="35">
        <v>2023</v>
      </c>
      <c r="D169" s="9">
        <f t="shared" si="25"/>
        <v>11693.1</v>
      </c>
      <c r="E169" s="24">
        <v>0</v>
      </c>
      <c r="F169" s="24">
        <v>0</v>
      </c>
      <c r="G169" s="24">
        <v>11693.1</v>
      </c>
      <c r="H169" s="24">
        <v>0</v>
      </c>
      <c r="I169" s="24">
        <v>0</v>
      </c>
    </row>
    <row r="170" spans="1:9" ht="21.95" customHeight="1">
      <c r="A170" s="66"/>
      <c r="B170" s="64"/>
      <c r="C170" s="35">
        <v>2024</v>
      </c>
      <c r="D170" s="9">
        <f t="shared" si="25"/>
        <v>0</v>
      </c>
      <c r="E170" s="24">
        <v>0</v>
      </c>
      <c r="F170" s="24">
        <v>0</v>
      </c>
      <c r="G170" s="24">
        <v>0</v>
      </c>
      <c r="H170" s="24">
        <v>0</v>
      </c>
      <c r="I170" s="24">
        <v>0</v>
      </c>
    </row>
    <row r="171" spans="1:9" ht="21.95" customHeight="1">
      <c r="A171" s="66"/>
      <c r="B171" s="64"/>
      <c r="C171" s="35">
        <v>2025</v>
      </c>
      <c r="D171" s="9">
        <f t="shared" si="25"/>
        <v>0</v>
      </c>
      <c r="E171" s="24">
        <v>0</v>
      </c>
      <c r="F171" s="24">
        <v>0</v>
      </c>
      <c r="G171" s="24">
        <v>0</v>
      </c>
      <c r="H171" s="24">
        <v>0</v>
      </c>
      <c r="I171" s="24">
        <v>0</v>
      </c>
    </row>
    <row r="172" spans="1:9" ht="21.95" customHeight="1">
      <c r="A172" s="67"/>
      <c r="B172" s="64"/>
      <c r="C172" s="37" t="s">
        <v>8</v>
      </c>
      <c r="D172" s="9">
        <f t="shared" si="25"/>
        <v>12693.1</v>
      </c>
      <c r="E172" s="9">
        <f>SUM(E168:E171)</f>
        <v>0</v>
      </c>
      <c r="F172" s="9">
        <f>SUM(F168:F171)</f>
        <v>0</v>
      </c>
      <c r="G172" s="9">
        <f>SUM(G168:G171)</f>
        <v>12693.1</v>
      </c>
      <c r="H172" s="9">
        <f>SUM(H168:H171)</f>
        <v>0</v>
      </c>
      <c r="I172" s="9">
        <f>SUM(I168:I171)</f>
        <v>0</v>
      </c>
    </row>
    <row r="173" spans="1:9" ht="21.95" customHeight="1">
      <c r="A173" s="65" t="s">
        <v>61</v>
      </c>
      <c r="B173" s="64" t="s">
        <v>169</v>
      </c>
      <c r="C173" s="35">
        <v>2022</v>
      </c>
      <c r="D173" s="9">
        <f t="shared" si="24"/>
        <v>24970.3</v>
      </c>
      <c r="E173" s="24">
        <v>24970.3</v>
      </c>
      <c r="F173" s="24">
        <v>0</v>
      </c>
      <c r="G173" s="24">
        <v>0</v>
      </c>
      <c r="H173" s="24">
        <v>0</v>
      </c>
      <c r="I173" s="24">
        <v>0</v>
      </c>
    </row>
    <row r="174" spans="1:9" ht="21.95" customHeight="1">
      <c r="A174" s="66"/>
      <c r="B174" s="64"/>
      <c r="C174" s="35">
        <v>2023</v>
      </c>
      <c r="D174" s="9">
        <f t="shared" si="24"/>
        <v>25514.9</v>
      </c>
      <c r="E174" s="24">
        <v>25514.9</v>
      </c>
      <c r="F174" s="24">
        <v>0</v>
      </c>
      <c r="G174" s="24">
        <v>0</v>
      </c>
      <c r="H174" s="24">
        <v>0</v>
      </c>
      <c r="I174" s="24">
        <v>0</v>
      </c>
    </row>
    <row r="175" spans="1:9" ht="21.95" customHeight="1">
      <c r="A175" s="66"/>
      <c r="B175" s="64"/>
      <c r="C175" s="35">
        <v>2024</v>
      </c>
      <c r="D175" s="9">
        <f t="shared" si="24"/>
        <v>25698</v>
      </c>
      <c r="E175" s="24">
        <v>25698</v>
      </c>
      <c r="F175" s="24">
        <v>0</v>
      </c>
      <c r="G175" s="24">
        <v>0</v>
      </c>
      <c r="H175" s="24">
        <v>0</v>
      </c>
      <c r="I175" s="24">
        <v>0</v>
      </c>
    </row>
    <row r="176" spans="1:9" ht="21.95" customHeight="1">
      <c r="A176" s="66"/>
      <c r="B176" s="64"/>
      <c r="C176" s="35">
        <v>2025</v>
      </c>
      <c r="D176" s="9">
        <f>SUM(E176:I176)</f>
        <v>25698</v>
      </c>
      <c r="E176" s="24">
        <v>25698</v>
      </c>
      <c r="F176" s="24">
        <v>0</v>
      </c>
      <c r="G176" s="24">
        <v>0</v>
      </c>
      <c r="H176" s="24">
        <v>0</v>
      </c>
      <c r="I176" s="24">
        <v>0</v>
      </c>
    </row>
    <row r="177" spans="1:9" ht="21.95" customHeight="1">
      <c r="A177" s="67"/>
      <c r="B177" s="64"/>
      <c r="C177" s="37" t="s">
        <v>8</v>
      </c>
      <c r="D177" s="9">
        <f>SUM(E177:I177)</f>
        <v>101881.2</v>
      </c>
      <c r="E177" s="9">
        <f>SUM(E173:E176)</f>
        <v>101881.2</v>
      </c>
      <c r="F177" s="9">
        <f>SUM(F173:F176)</f>
        <v>0</v>
      </c>
      <c r="G177" s="9">
        <f>SUM(G173:G176)</f>
        <v>0</v>
      </c>
      <c r="H177" s="9">
        <f>SUM(H173:H176)</f>
        <v>0</v>
      </c>
      <c r="I177" s="9">
        <f>SUM(I173:I176)</f>
        <v>0</v>
      </c>
    </row>
    <row r="178" spans="1:9" ht="38.1" customHeight="1">
      <c r="A178" s="65" t="s">
        <v>60</v>
      </c>
      <c r="B178" s="64" t="s">
        <v>168</v>
      </c>
      <c r="C178" s="35">
        <v>2022</v>
      </c>
      <c r="D178" s="9">
        <f t="shared" si="24"/>
        <v>586746.5</v>
      </c>
      <c r="E178" s="24">
        <v>0</v>
      </c>
      <c r="F178" s="24">
        <v>586746.5</v>
      </c>
      <c r="G178" s="24">
        <v>0</v>
      </c>
      <c r="H178" s="24">
        <v>0</v>
      </c>
      <c r="I178" s="24">
        <v>0</v>
      </c>
    </row>
    <row r="179" spans="1:9" ht="38.1" customHeight="1">
      <c r="A179" s="66"/>
      <c r="B179" s="64"/>
      <c r="C179" s="35">
        <v>2023</v>
      </c>
      <c r="D179" s="9">
        <f t="shared" si="24"/>
        <v>611301.38</v>
      </c>
      <c r="E179" s="24">
        <v>0</v>
      </c>
      <c r="F179" s="24">
        <v>611301.38</v>
      </c>
      <c r="G179" s="24">
        <v>0</v>
      </c>
      <c r="H179" s="24">
        <v>0</v>
      </c>
      <c r="I179" s="24">
        <v>0</v>
      </c>
    </row>
    <row r="180" spans="1:9" ht="38.1" customHeight="1">
      <c r="A180" s="66"/>
      <c r="B180" s="64"/>
      <c r="C180" s="35">
        <v>2024</v>
      </c>
      <c r="D180" s="9">
        <f t="shared" si="24"/>
        <v>581067.23</v>
      </c>
      <c r="E180" s="24">
        <v>0</v>
      </c>
      <c r="F180" s="24">
        <v>581067.23</v>
      </c>
      <c r="G180" s="24">
        <v>0</v>
      </c>
      <c r="H180" s="24">
        <v>0</v>
      </c>
      <c r="I180" s="24">
        <v>0</v>
      </c>
    </row>
    <row r="181" spans="1:9" ht="38.1" customHeight="1">
      <c r="A181" s="66"/>
      <c r="B181" s="64"/>
      <c r="C181" s="35">
        <v>2025</v>
      </c>
      <c r="D181" s="9">
        <f t="shared" si="24"/>
        <v>581067.23</v>
      </c>
      <c r="E181" s="24">
        <v>0</v>
      </c>
      <c r="F181" s="24">
        <v>581067.23</v>
      </c>
      <c r="G181" s="24">
        <v>0</v>
      </c>
      <c r="H181" s="24">
        <v>0</v>
      </c>
      <c r="I181" s="24">
        <v>0</v>
      </c>
    </row>
    <row r="182" spans="1:9" ht="38.1" customHeight="1">
      <c r="A182" s="67"/>
      <c r="B182" s="64"/>
      <c r="C182" s="37" t="s">
        <v>8</v>
      </c>
      <c r="D182" s="9">
        <f t="shared" si="24"/>
        <v>2360182.34</v>
      </c>
      <c r="E182" s="9">
        <f>SUM(E178:E181)</f>
        <v>0</v>
      </c>
      <c r="F182" s="9">
        <f>SUM(F178:F181)</f>
        <v>2360182.34</v>
      </c>
      <c r="G182" s="9">
        <f>SUM(G178:G181)</f>
        <v>0</v>
      </c>
      <c r="H182" s="9">
        <f>SUM(H178:H181)</f>
        <v>0</v>
      </c>
      <c r="I182" s="9">
        <f>SUM(I178:I181)</f>
        <v>0</v>
      </c>
    </row>
    <row r="183" spans="1:9" ht="28.5" customHeight="1">
      <c r="A183" s="65" t="s">
        <v>187</v>
      </c>
      <c r="B183" s="64" t="s">
        <v>168</v>
      </c>
      <c r="C183" s="35">
        <v>2022</v>
      </c>
      <c r="D183" s="9">
        <f>SUM(E183:I183)</f>
        <v>8376.5</v>
      </c>
      <c r="E183" s="24">
        <v>0</v>
      </c>
      <c r="F183" s="24">
        <v>8376.5</v>
      </c>
      <c r="G183" s="24"/>
      <c r="H183" s="24">
        <v>0</v>
      </c>
      <c r="I183" s="24">
        <v>0</v>
      </c>
    </row>
    <row r="184" spans="1:9" ht="24.75" customHeight="1">
      <c r="A184" s="66"/>
      <c r="B184" s="64"/>
      <c r="C184" s="35">
        <v>2023</v>
      </c>
      <c r="D184" s="9">
        <f>SUM(E184:I184)</f>
        <v>9524.4</v>
      </c>
      <c r="E184" s="24">
        <v>0</v>
      </c>
      <c r="F184" s="24">
        <v>9524.4</v>
      </c>
      <c r="G184" s="24">
        <v>0</v>
      </c>
      <c r="H184" s="24">
        <v>0</v>
      </c>
      <c r="I184" s="24">
        <v>0</v>
      </c>
    </row>
    <row r="185" spans="1:9" ht="26.25" customHeight="1">
      <c r="A185" s="66"/>
      <c r="B185" s="64"/>
      <c r="C185" s="35">
        <v>2024</v>
      </c>
      <c r="D185" s="9">
        <f>SUM(E185:I185)</f>
        <v>6951.2</v>
      </c>
      <c r="E185" s="24">
        <v>0</v>
      </c>
      <c r="F185" s="24">
        <v>6951.2</v>
      </c>
      <c r="G185" s="24">
        <v>0</v>
      </c>
      <c r="H185" s="24">
        <v>0</v>
      </c>
      <c r="I185" s="24">
        <v>0</v>
      </c>
    </row>
    <row r="186" spans="1:9" ht="26.25" customHeight="1">
      <c r="A186" s="66"/>
      <c r="B186" s="64"/>
      <c r="C186" s="35">
        <v>2025</v>
      </c>
      <c r="D186" s="9">
        <f>SUM(E186:I186)</f>
        <v>6951.2</v>
      </c>
      <c r="E186" s="24">
        <v>0</v>
      </c>
      <c r="F186" s="24">
        <v>6951.2</v>
      </c>
      <c r="G186" s="24">
        <v>0</v>
      </c>
      <c r="H186" s="24">
        <v>0</v>
      </c>
      <c r="I186" s="24">
        <v>0</v>
      </c>
    </row>
    <row r="187" spans="1:9" ht="38.25" customHeight="1">
      <c r="A187" s="67"/>
      <c r="B187" s="64"/>
      <c r="C187" s="37" t="s">
        <v>8</v>
      </c>
      <c r="D187" s="9">
        <f>SUM(E187:I187)</f>
        <v>31803.300000000003</v>
      </c>
      <c r="E187" s="9">
        <f>SUM(E183:E186)</f>
        <v>0</v>
      </c>
      <c r="F187" s="9">
        <f>SUM(F183:F186)</f>
        <v>31803.300000000003</v>
      </c>
      <c r="G187" s="9">
        <f>SUM(G183:G186)</f>
        <v>0</v>
      </c>
      <c r="H187" s="9">
        <f>SUM(H183:H186)</f>
        <v>0</v>
      </c>
      <c r="I187" s="9">
        <f>SUM(I183:I186)</f>
        <v>0</v>
      </c>
    </row>
    <row r="188" spans="1:9" ht="21.95" customHeight="1">
      <c r="A188" s="65" t="s">
        <v>59</v>
      </c>
      <c r="B188" s="64" t="s">
        <v>168</v>
      </c>
      <c r="C188" s="35">
        <v>2022</v>
      </c>
      <c r="D188" s="9">
        <f t="shared" si="24"/>
        <v>11861.331980000001</v>
      </c>
      <c r="E188" s="24">
        <v>0</v>
      </c>
      <c r="F188" s="24">
        <v>0</v>
      </c>
      <c r="G188" s="24">
        <v>11861.331980000001</v>
      </c>
      <c r="H188" s="24">
        <v>0</v>
      </c>
      <c r="I188" s="24">
        <v>0</v>
      </c>
    </row>
    <row r="189" spans="1:9" ht="21.95" customHeight="1">
      <c r="A189" s="66"/>
      <c r="B189" s="64"/>
      <c r="C189" s="35">
        <v>2023</v>
      </c>
      <c r="D189" s="9">
        <f t="shared" si="24"/>
        <v>8647.3117899999997</v>
      </c>
      <c r="E189" s="24">
        <v>0</v>
      </c>
      <c r="F189" s="24">
        <v>0</v>
      </c>
      <c r="G189" s="39">
        <f>6522.17479+2125.137</f>
        <v>8647.3117899999997</v>
      </c>
      <c r="H189" s="24">
        <v>0</v>
      </c>
      <c r="I189" s="24">
        <v>0</v>
      </c>
    </row>
    <row r="190" spans="1:9" ht="21.95" customHeight="1">
      <c r="A190" s="66"/>
      <c r="B190" s="64"/>
      <c r="C190" s="35">
        <v>2024</v>
      </c>
      <c r="D190" s="9">
        <f t="shared" si="24"/>
        <v>0</v>
      </c>
      <c r="E190" s="24">
        <v>0</v>
      </c>
      <c r="F190" s="24">
        <v>0</v>
      </c>
      <c r="G190" s="24">
        <v>0</v>
      </c>
      <c r="H190" s="24">
        <v>0</v>
      </c>
      <c r="I190" s="24">
        <v>0</v>
      </c>
    </row>
    <row r="191" spans="1:9" ht="21.95" customHeight="1">
      <c r="A191" s="66"/>
      <c r="B191" s="64"/>
      <c r="C191" s="35">
        <v>2025</v>
      </c>
      <c r="D191" s="9">
        <f t="shared" si="24"/>
        <v>0</v>
      </c>
      <c r="E191" s="24">
        <v>0</v>
      </c>
      <c r="F191" s="24">
        <v>0</v>
      </c>
      <c r="G191" s="24">
        <v>0</v>
      </c>
      <c r="H191" s="24">
        <v>0</v>
      </c>
      <c r="I191" s="24">
        <v>0</v>
      </c>
    </row>
    <row r="192" spans="1:9" ht="21.95" customHeight="1">
      <c r="A192" s="67"/>
      <c r="B192" s="64"/>
      <c r="C192" s="37" t="s">
        <v>8</v>
      </c>
      <c r="D192" s="9">
        <f t="shared" si="24"/>
        <v>20508.643770000002</v>
      </c>
      <c r="E192" s="9">
        <f>SUM(E188:E191)</f>
        <v>0</v>
      </c>
      <c r="F192" s="9">
        <f>SUM(F188:F191)</f>
        <v>0</v>
      </c>
      <c r="G192" s="9">
        <f>SUM(G188:G191)</f>
        <v>20508.643770000002</v>
      </c>
      <c r="H192" s="9">
        <f>SUM(H188:H191)</f>
        <v>0</v>
      </c>
      <c r="I192" s="9">
        <f>SUM(I188:I191)</f>
        <v>0</v>
      </c>
    </row>
    <row r="193" spans="1:9" ht="21.95" customHeight="1">
      <c r="A193" s="65" t="s">
        <v>58</v>
      </c>
      <c r="B193" s="64" t="s">
        <v>168</v>
      </c>
      <c r="C193" s="35">
        <v>2022</v>
      </c>
      <c r="D193" s="9">
        <f>SUM(E193:I193)</f>
        <v>5813</v>
      </c>
      <c r="E193" s="24">
        <v>0</v>
      </c>
      <c r="F193" s="24">
        <v>0</v>
      </c>
      <c r="G193" s="24">
        <v>5813</v>
      </c>
      <c r="H193" s="24">
        <v>0</v>
      </c>
      <c r="I193" s="24">
        <v>0</v>
      </c>
    </row>
    <row r="194" spans="1:9" ht="21.95" customHeight="1">
      <c r="A194" s="66"/>
      <c r="B194" s="64"/>
      <c r="C194" s="35">
        <v>2023</v>
      </c>
      <c r="D194" s="9">
        <f>SUM(E194:I194)</f>
        <v>6307.3</v>
      </c>
      <c r="E194" s="24">
        <v>0</v>
      </c>
      <c r="F194" s="24">
        <v>0</v>
      </c>
      <c r="G194" s="24">
        <v>6307.3</v>
      </c>
      <c r="H194" s="24">
        <v>0</v>
      </c>
      <c r="I194" s="24">
        <v>0</v>
      </c>
    </row>
    <row r="195" spans="1:9" ht="21.95" customHeight="1">
      <c r="A195" s="66"/>
      <c r="B195" s="64"/>
      <c r="C195" s="35">
        <v>2024</v>
      </c>
      <c r="D195" s="9">
        <f>SUM(E195:I195)</f>
        <v>6625</v>
      </c>
      <c r="E195" s="24">
        <v>0</v>
      </c>
      <c r="F195" s="24">
        <v>0</v>
      </c>
      <c r="G195" s="24">
        <v>6625</v>
      </c>
      <c r="H195" s="24">
        <v>0</v>
      </c>
      <c r="I195" s="24">
        <v>0</v>
      </c>
    </row>
    <row r="196" spans="1:9" ht="21.95" customHeight="1">
      <c r="A196" s="66"/>
      <c r="B196" s="64"/>
      <c r="C196" s="35">
        <v>2025</v>
      </c>
      <c r="D196" s="9">
        <f>SUM(E196:I196)</f>
        <v>6625</v>
      </c>
      <c r="E196" s="24"/>
      <c r="F196" s="24"/>
      <c r="G196" s="24">
        <v>6625</v>
      </c>
      <c r="H196" s="24"/>
      <c r="I196" s="24"/>
    </row>
    <row r="197" spans="1:9" ht="21.95" customHeight="1">
      <c r="A197" s="67"/>
      <c r="B197" s="64"/>
      <c r="C197" s="37" t="s">
        <v>8</v>
      </c>
      <c r="D197" s="9">
        <f>SUM(E197:I197)</f>
        <v>25370.3</v>
      </c>
      <c r="E197" s="9">
        <f>SUM(E193:E196)</f>
        <v>0</v>
      </c>
      <c r="F197" s="9">
        <f>SUM(F193:F196)</f>
        <v>0</v>
      </c>
      <c r="G197" s="9">
        <f>SUM(G193:G196)</f>
        <v>25370.3</v>
      </c>
      <c r="H197" s="9">
        <f>SUM(H193:H196)</f>
        <v>0</v>
      </c>
      <c r="I197" s="9">
        <f>SUM(I193:I196)</f>
        <v>0</v>
      </c>
    </row>
    <row r="198" spans="1:9" ht="21.95" customHeight="1">
      <c r="A198" s="65" t="s">
        <v>51</v>
      </c>
      <c r="B198" s="64" t="s">
        <v>168</v>
      </c>
      <c r="C198" s="35">
        <v>2022</v>
      </c>
      <c r="D198" s="9">
        <f t="shared" si="24"/>
        <v>1072.9079999999999</v>
      </c>
      <c r="E198" s="24">
        <v>0</v>
      </c>
      <c r="F198" s="24">
        <v>0</v>
      </c>
      <c r="G198" s="24">
        <f>1202.908-18-112</f>
        <v>1072.9079999999999</v>
      </c>
      <c r="H198" s="24">
        <v>0</v>
      </c>
      <c r="I198" s="24">
        <v>0</v>
      </c>
    </row>
    <row r="199" spans="1:9" ht="21.95" customHeight="1">
      <c r="A199" s="66"/>
      <c r="B199" s="64"/>
      <c r="C199" s="35">
        <v>2023</v>
      </c>
      <c r="D199" s="9">
        <f t="shared" si="24"/>
        <v>1613.6</v>
      </c>
      <c r="E199" s="24">
        <v>0</v>
      </c>
      <c r="F199" s="24">
        <v>0</v>
      </c>
      <c r="G199" s="24">
        <v>1613.6</v>
      </c>
      <c r="H199" s="24">
        <v>0</v>
      </c>
      <c r="I199" s="24">
        <v>0</v>
      </c>
    </row>
    <row r="200" spans="1:9" ht="21.95" customHeight="1">
      <c r="A200" s="66"/>
      <c r="B200" s="64"/>
      <c r="C200" s="35">
        <v>2024</v>
      </c>
      <c r="D200" s="9">
        <f t="shared" si="24"/>
        <v>1401.8</v>
      </c>
      <c r="E200" s="24">
        <v>0</v>
      </c>
      <c r="F200" s="24">
        <v>0</v>
      </c>
      <c r="G200" s="24">
        <v>1401.8</v>
      </c>
      <c r="H200" s="24">
        <v>0</v>
      </c>
      <c r="I200" s="24">
        <v>0</v>
      </c>
    </row>
    <row r="201" spans="1:9" ht="21.95" customHeight="1">
      <c r="A201" s="66"/>
      <c r="B201" s="64"/>
      <c r="C201" s="35">
        <v>2025</v>
      </c>
      <c r="D201" s="9">
        <f t="shared" si="24"/>
        <v>1313.8</v>
      </c>
      <c r="E201" s="24">
        <v>0</v>
      </c>
      <c r="F201" s="24">
        <v>0</v>
      </c>
      <c r="G201" s="24">
        <v>1313.8</v>
      </c>
      <c r="H201" s="24">
        <v>0</v>
      </c>
      <c r="I201" s="24">
        <v>0</v>
      </c>
    </row>
    <row r="202" spans="1:9" ht="21.95" customHeight="1">
      <c r="A202" s="67"/>
      <c r="B202" s="64"/>
      <c r="C202" s="37" t="s">
        <v>8</v>
      </c>
      <c r="D202" s="9">
        <f t="shared" si="24"/>
        <v>5402.1080000000002</v>
      </c>
      <c r="E202" s="9">
        <f>SUM(E198:E201)</f>
        <v>0</v>
      </c>
      <c r="F202" s="9">
        <f>SUM(F198:F201)</f>
        <v>0</v>
      </c>
      <c r="G202" s="9">
        <f>SUM(G198:G201)</f>
        <v>5402.1080000000002</v>
      </c>
      <c r="H202" s="9">
        <f>SUM(H198:H201)</f>
        <v>0</v>
      </c>
      <c r="I202" s="9">
        <f>SUM(I198:I201)</f>
        <v>0</v>
      </c>
    </row>
    <row r="203" spans="1:9" ht="21.95" customHeight="1">
      <c r="A203" s="65" t="s">
        <v>57</v>
      </c>
      <c r="B203" s="64" t="s">
        <v>168</v>
      </c>
      <c r="C203" s="35">
        <v>2022</v>
      </c>
      <c r="D203" s="9">
        <f>SUM(E203:I203)</f>
        <v>781.2</v>
      </c>
      <c r="E203" s="24">
        <v>0</v>
      </c>
      <c r="F203" s="24">
        <v>0</v>
      </c>
      <c r="G203" s="24">
        <v>781.2</v>
      </c>
      <c r="H203" s="24">
        <v>0</v>
      </c>
      <c r="I203" s="24">
        <v>0</v>
      </c>
    </row>
    <row r="204" spans="1:9" ht="21.95" customHeight="1">
      <c r="A204" s="66"/>
      <c r="B204" s="64"/>
      <c r="C204" s="35">
        <v>2023</v>
      </c>
      <c r="D204" s="9">
        <f>SUM(E204:I204)</f>
        <v>2343.6</v>
      </c>
      <c r="E204" s="24">
        <v>0</v>
      </c>
      <c r="F204" s="24">
        <v>0</v>
      </c>
      <c r="G204" s="24">
        <v>2343.6</v>
      </c>
      <c r="H204" s="24">
        <v>0</v>
      </c>
      <c r="I204" s="24">
        <v>0</v>
      </c>
    </row>
    <row r="205" spans="1:9" ht="21.95" customHeight="1">
      <c r="A205" s="66"/>
      <c r="B205" s="64"/>
      <c r="C205" s="35">
        <v>2024</v>
      </c>
      <c r="D205" s="9">
        <f>SUM(E205:I205)</f>
        <v>781.2</v>
      </c>
      <c r="E205" s="24">
        <v>0</v>
      </c>
      <c r="F205" s="24">
        <v>0</v>
      </c>
      <c r="G205" s="24">
        <v>781.2</v>
      </c>
      <c r="H205" s="24">
        <v>0</v>
      </c>
      <c r="I205" s="24">
        <v>0</v>
      </c>
    </row>
    <row r="206" spans="1:9" ht="21.95" customHeight="1">
      <c r="A206" s="66"/>
      <c r="B206" s="64"/>
      <c r="C206" s="35">
        <v>2025</v>
      </c>
      <c r="D206" s="9">
        <f>SUM(E206:I206)</f>
        <v>781.2</v>
      </c>
      <c r="E206" s="24"/>
      <c r="F206" s="24"/>
      <c r="G206" s="24">
        <v>781.2</v>
      </c>
      <c r="H206" s="24"/>
      <c r="I206" s="24"/>
    </row>
    <row r="207" spans="1:9" ht="21.95" customHeight="1">
      <c r="A207" s="67"/>
      <c r="B207" s="64"/>
      <c r="C207" s="37" t="s">
        <v>8</v>
      </c>
      <c r="D207" s="9">
        <f t="shared" si="24"/>
        <v>4687.2</v>
      </c>
      <c r="E207" s="9">
        <f>SUM(E203:E206)</f>
        <v>0</v>
      </c>
      <c r="F207" s="9">
        <f>SUM(F203:F206)</f>
        <v>0</v>
      </c>
      <c r="G207" s="9">
        <f>SUM(G203:G206)</f>
        <v>4687.2</v>
      </c>
      <c r="H207" s="9">
        <f>SUM(H203:H206)</f>
        <v>0</v>
      </c>
      <c r="I207" s="9">
        <f>SUM(I203:I206)</f>
        <v>0</v>
      </c>
    </row>
    <row r="208" spans="1:9" ht="21.95" customHeight="1">
      <c r="A208" s="65" t="s">
        <v>49</v>
      </c>
      <c r="B208" s="64" t="s">
        <v>169</v>
      </c>
      <c r="C208" s="35">
        <v>2022</v>
      </c>
      <c r="D208" s="9">
        <f t="shared" si="24"/>
        <v>32986.97</v>
      </c>
      <c r="E208" s="24">
        <v>0</v>
      </c>
      <c r="F208" s="24">
        <v>0</v>
      </c>
      <c r="G208" s="24">
        <v>32986.97</v>
      </c>
      <c r="H208" s="24">
        <v>0</v>
      </c>
      <c r="I208" s="24">
        <v>0</v>
      </c>
    </row>
    <row r="209" spans="1:9" ht="21.95" customHeight="1">
      <c r="A209" s="66"/>
      <c r="B209" s="64"/>
      <c r="C209" s="35">
        <v>2023</v>
      </c>
      <c r="D209" s="9">
        <f t="shared" si="24"/>
        <v>33800.226199999997</v>
      </c>
      <c r="E209" s="24">
        <v>0</v>
      </c>
      <c r="F209" s="9">
        <f>SUM(F205:F208)</f>
        <v>0</v>
      </c>
      <c r="G209" s="24">
        <v>33800.226199999997</v>
      </c>
      <c r="H209" s="24">
        <v>0</v>
      </c>
      <c r="I209" s="24">
        <v>0</v>
      </c>
    </row>
    <row r="210" spans="1:9" ht="21.95" customHeight="1">
      <c r="A210" s="66"/>
      <c r="B210" s="64"/>
      <c r="C210" s="35">
        <v>2024</v>
      </c>
      <c r="D210" s="9">
        <f t="shared" si="24"/>
        <v>42592.052159999999</v>
      </c>
      <c r="E210" s="24">
        <v>0</v>
      </c>
      <c r="F210" s="24">
        <v>0</v>
      </c>
      <c r="G210" s="24">
        <v>42592.052159999999</v>
      </c>
      <c r="H210" s="24">
        <v>0</v>
      </c>
      <c r="I210" s="24">
        <v>0</v>
      </c>
    </row>
    <row r="211" spans="1:9" ht="21.95" customHeight="1">
      <c r="A211" s="66"/>
      <c r="B211" s="64"/>
      <c r="C211" s="35">
        <v>2025</v>
      </c>
      <c r="D211" s="9">
        <f t="shared" ref="D211:D217" si="26">SUM(E211:I211)</f>
        <v>82317.302689999997</v>
      </c>
      <c r="E211" s="24">
        <v>0</v>
      </c>
      <c r="F211" s="24">
        <v>0</v>
      </c>
      <c r="G211" s="24">
        <v>82317.302689999997</v>
      </c>
      <c r="H211" s="24">
        <v>0</v>
      </c>
      <c r="I211" s="24">
        <v>0</v>
      </c>
    </row>
    <row r="212" spans="1:9" ht="21.95" customHeight="1">
      <c r="A212" s="67"/>
      <c r="B212" s="64"/>
      <c r="C212" s="37" t="s">
        <v>8</v>
      </c>
      <c r="D212" s="9">
        <f t="shared" si="26"/>
        <v>191696.55105000001</v>
      </c>
      <c r="E212" s="9">
        <f>SUM(E208:E211)</f>
        <v>0</v>
      </c>
      <c r="F212" s="9">
        <f>SUM(F208:F211)</f>
        <v>0</v>
      </c>
      <c r="G212" s="9">
        <f>SUM(G208:G211)</f>
        <v>191696.55105000001</v>
      </c>
      <c r="H212" s="9">
        <f>SUM(H208:H211)</f>
        <v>0</v>
      </c>
      <c r="I212" s="9">
        <f>SUM(I208:I211)</f>
        <v>0</v>
      </c>
    </row>
    <row r="213" spans="1:9" ht="21.95" customHeight="1">
      <c r="A213" s="65" t="s">
        <v>56</v>
      </c>
      <c r="B213" s="64" t="s">
        <v>169</v>
      </c>
      <c r="C213" s="35">
        <v>2022</v>
      </c>
      <c r="D213" s="9">
        <f t="shared" si="26"/>
        <v>480</v>
      </c>
      <c r="E213" s="24">
        <v>0</v>
      </c>
      <c r="F213" s="24">
        <v>422.4</v>
      </c>
      <c r="G213" s="24">
        <v>57.6</v>
      </c>
      <c r="H213" s="24">
        <v>0</v>
      </c>
      <c r="I213" s="24">
        <v>0</v>
      </c>
    </row>
    <row r="214" spans="1:9" ht="21.95" customHeight="1">
      <c r="A214" s="66"/>
      <c r="B214" s="64"/>
      <c r="C214" s="35">
        <v>2023</v>
      </c>
      <c r="D214" s="9">
        <f t="shared" si="26"/>
        <v>480</v>
      </c>
      <c r="E214" s="24">
        <v>0</v>
      </c>
      <c r="F214" s="24">
        <v>427.2</v>
      </c>
      <c r="G214" s="24">
        <v>52.8</v>
      </c>
      <c r="H214" s="24">
        <v>0</v>
      </c>
      <c r="I214" s="24">
        <v>0</v>
      </c>
    </row>
    <row r="215" spans="1:9" ht="21.95" customHeight="1">
      <c r="A215" s="66"/>
      <c r="B215" s="64"/>
      <c r="C215" s="35">
        <v>2024</v>
      </c>
      <c r="D215" s="9">
        <f t="shared" si="26"/>
        <v>480</v>
      </c>
      <c r="E215" s="24">
        <v>0</v>
      </c>
      <c r="F215" s="24">
        <v>432</v>
      </c>
      <c r="G215" s="24">
        <v>48</v>
      </c>
      <c r="H215" s="24">
        <v>0</v>
      </c>
      <c r="I215" s="24">
        <v>0</v>
      </c>
    </row>
    <row r="216" spans="1:9" ht="21.95" customHeight="1">
      <c r="A216" s="66"/>
      <c r="B216" s="64"/>
      <c r="C216" s="35">
        <v>2025</v>
      </c>
      <c r="D216" s="9">
        <f t="shared" si="26"/>
        <v>480</v>
      </c>
      <c r="E216" s="24">
        <v>0</v>
      </c>
      <c r="F216" s="24">
        <v>427.2</v>
      </c>
      <c r="G216" s="24">
        <v>52.8</v>
      </c>
      <c r="H216" s="24">
        <v>0</v>
      </c>
      <c r="I216" s="24">
        <v>0</v>
      </c>
    </row>
    <row r="217" spans="1:9" ht="21.95" customHeight="1">
      <c r="A217" s="67"/>
      <c r="B217" s="64"/>
      <c r="C217" s="37" t="s">
        <v>8</v>
      </c>
      <c r="D217" s="9">
        <f t="shared" si="26"/>
        <v>1920</v>
      </c>
      <c r="E217" s="9">
        <f>SUM(E213:E216)</f>
        <v>0</v>
      </c>
      <c r="F217" s="9">
        <f>SUM(F213:F216)</f>
        <v>1708.8</v>
      </c>
      <c r="G217" s="9">
        <f>SUM(G213:G216)</f>
        <v>211.2</v>
      </c>
      <c r="H217" s="9">
        <f>SUM(H213:H216)</f>
        <v>0</v>
      </c>
      <c r="I217" s="9">
        <f>SUM(I213:I216)</f>
        <v>0</v>
      </c>
    </row>
    <row r="218" spans="1:9" ht="21.95" customHeight="1">
      <c r="A218" s="65" t="s">
        <v>55</v>
      </c>
      <c r="B218" s="64" t="s">
        <v>168</v>
      </c>
      <c r="C218" s="35">
        <v>2022</v>
      </c>
      <c r="D218" s="9">
        <f t="shared" si="24"/>
        <v>175.54300000000001</v>
      </c>
      <c r="E218" s="24">
        <v>0</v>
      </c>
      <c r="F218" s="24">
        <v>154.44300000000001</v>
      </c>
      <c r="G218" s="24">
        <v>21.1</v>
      </c>
      <c r="H218" s="24">
        <v>0</v>
      </c>
      <c r="I218" s="24">
        <v>0</v>
      </c>
    </row>
    <row r="219" spans="1:9" ht="21.95" customHeight="1">
      <c r="A219" s="66"/>
      <c r="B219" s="64"/>
      <c r="C219" s="35">
        <v>2023</v>
      </c>
      <c r="D219" s="9">
        <f t="shared" si="24"/>
        <v>0</v>
      </c>
      <c r="E219" s="24">
        <v>0</v>
      </c>
      <c r="F219" s="24">
        <v>0</v>
      </c>
      <c r="G219" s="24">
        <v>0</v>
      </c>
      <c r="H219" s="24">
        <v>0</v>
      </c>
      <c r="I219" s="24">
        <v>0</v>
      </c>
    </row>
    <row r="220" spans="1:9" ht="21.95" customHeight="1">
      <c r="A220" s="66"/>
      <c r="B220" s="64"/>
      <c r="C220" s="35">
        <v>2024</v>
      </c>
      <c r="D220" s="9">
        <f t="shared" si="24"/>
        <v>0</v>
      </c>
      <c r="E220" s="24">
        <v>0</v>
      </c>
      <c r="F220" s="24">
        <v>0</v>
      </c>
      <c r="G220" s="24">
        <v>0</v>
      </c>
      <c r="H220" s="24">
        <v>0</v>
      </c>
      <c r="I220" s="24">
        <v>0</v>
      </c>
    </row>
    <row r="221" spans="1:9" ht="21.95" customHeight="1">
      <c r="A221" s="66"/>
      <c r="B221" s="64"/>
      <c r="C221" s="35">
        <v>2025</v>
      </c>
      <c r="D221" s="9">
        <f>SUM(E221:I221)</f>
        <v>0</v>
      </c>
      <c r="E221" s="24">
        <v>0</v>
      </c>
      <c r="F221" s="24">
        <v>0</v>
      </c>
      <c r="G221" s="24">
        <v>0</v>
      </c>
      <c r="H221" s="24">
        <v>0</v>
      </c>
      <c r="I221" s="24">
        <v>0</v>
      </c>
    </row>
    <row r="222" spans="1:9" ht="21.95" customHeight="1">
      <c r="A222" s="67"/>
      <c r="B222" s="64"/>
      <c r="C222" s="37" t="s">
        <v>8</v>
      </c>
      <c r="D222" s="9">
        <f>SUM(E222:I222)</f>
        <v>175.54300000000001</v>
      </c>
      <c r="E222" s="9">
        <f>SUM(E218:E221)</f>
        <v>0</v>
      </c>
      <c r="F222" s="9">
        <f>SUM(F218:F221)</f>
        <v>154.44300000000001</v>
      </c>
      <c r="G222" s="9">
        <f>SUM(G218:G221)</f>
        <v>21.1</v>
      </c>
      <c r="H222" s="9">
        <f>SUM(H218:H221)</f>
        <v>0</v>
      </c>
      <c r="I222" s="9">
        <f>SUM(I218:I221)</f>
        <v>0</v>
      </c>
    </row>
    <row r="223" spans="1:9" ht="21.95" customHeight="1">
      <c r="A223" s="65" t="s">
        <v>48</v>
      </c>
      <c r="B223" s="64" t="s">
        <v>168</v>
      </c>
      <c r="C223" s="35">
        <v>2022</v>
      </c>
      <c r="D223" s="9">
        <f t="shared" si="24"/>
        <v>3348.67</v>
      </c>
      <c r="E223" s="24">
        <v>0</v>
      </c>
      <c r="F223" s="24">
        <v>3181.2350000000001</v>
      </c>
      <c r="G223" s="24">
        <v>167.435</v>
      </c>
      <c r="H223" s="24">
        <v>0</v>
      </c>
      <c r="I223" s="24">
        <v>0</v>
      </c>
    </row>
    <row r="224" spans="1:9" ht="21.95" customHeight="1">
      <c r="A224" s="66"/>
      <c r="B224" s="64"/>
      <c r="C224" s="35">
        <v>2023</v>
      </c>
      <c r="D224" s="9">
        <f t="shared" si="24"/>
        <v>1089.4738</v>
      </c>
      <c r="E224" s="24">
        <v>0</v>
      </c>
      <c r="F224" s="24">
        <v>1035</v>
      </c>
      <c r="G224" s="24">
        <v>54.473799999999997</v>
      </c>
      <c r="H224" s="24">
        <v>0</v>
      </c>
      <c r="I224" s="24">
        <v>0</v>
      </c>
    </row>
    <row r="225" spans="1:9" ht="21.95" customHeight="1">
      <c r="A225" s="66"/>
      <c r="B225" s="64"/>
      <c r="C225" s="35">
        <v>2024</v>
      </c>
      <c r="D225" s="9">
        <f t="shared" si="24"/>
        <v>0</v>
      </c>
      <c r="E225" s="24">
        <v>0</v>
      </c>
      <c r="F225" s="24">
        <v>0</v>
      </c>
      <c r="G225" s="24">
        <v>0</v>
      </c>
      <c r="H225" s="24">
        <v>0</v>
      </c>
      <c r="I225" s="24">
        <v>0</v>
      </c>
    </row>
    <row r="226" spans="1:9" ht="21.95" customHeight="1">
      <c r="A226" s="66"/>
      <c r="B226" s="64"/>
      <c r="C226" s="35">
        <v>2025</v>
      </c>
      <c r="D226" s="9">
        <f t="shared" si="24"/>
        <v>0</v>
      </c>
      <c r="E226" s="24">
        <v>0</v>
      </c>
      <c r="F226" s="24">
        <v>0</v>
      </c>
      <c r="G226" s="24">
        <v>0</v>
      </c>
      <c r="H226" s="24">
        <v>0</v>
      </c>
      <c r="I226" s="24">
        <v>0</v>
      </c>
    </row>
    <row r="227" spans="1:9" ht="21.95" customHeight="1">
      <c r="A227" s="67"/>
      <c r="B227" s="64"/>
      <c r="C227" s="37" t="s">
        <v>8</v>
      </c>
      <c r="D227" s="9">
        <f>SUM(E227:I227)</f>
        <v>4438.1438000000007</v>
      </c>
      <c r="E227" s="9">
        <f>SUM(E223:E226)</f>
        <v>0</v>
      </c>
      <c r="F227" s="9">
        <f>SUM(F223:F226)</f>
        <v>4216.2350000000006</v>
      </c>
      <c r="G227" s="9">
        <f>SUM(G223:G226)</f>
        <v>221.90879999999999</v>
      </c>
      <c r="H227" s="9">
        <f>SUM(H223:H226)</f>
        <v>0</v>
      </c>
      <c r="I227" s="9">
        <f>SUM(I223:I226)</f>
        <v>0</v>
      </c>
    </row>
    <row r="228" spans="1:9" ht="21.95" customHeight="1">
      <c r="A228" s="65" t="s">
        <v>224</v>
      </c>
      <c r="B228" s="64" t="s">
        <v>168</v>
      </c>
      <c r="C228" s="35">
        <v>2023</v>
      </c>
      <c r="D228" s="9">
        <f ca="1">SUM(C228:I228)</f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</row>
    <row r="229" spans="1:9" ht="21.95" customHeight="1">
      <c r="A229" s="66"/>
      <c r="B229" s="64"/>
      <c r="C229" s="35">
        <v>2024</v>
      </c>
      <c r="D229" s="9">
        <f ca="1">SUM(C229:I229)</f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</row>
    <row r="230" spans="1:9" ht="21.95" customHeight="1">
      <c r="A230" s="66"/>
      <c r="B230" s="64"/>
      <c r="C230" s="35">
        <v>2025</v>
      </c>
      <c r="D230" s="9">
        <f t="shared" ref="D230:D236" si="27">SUM(E230:I230)</f>
        <v>12359.550569999999</v>
      </c>
      <c r="E230" s="9"/>
      <c r="F230" s="9">
        <v>11000</v>
      </c>
      <c r="G230" s="9">
        <v>1359.5505700000001</v>
      </c>
      <c r="H230" s="9"/>
      <c r="I230" s="9"/>
    </row>
    <row r="231" spans="1:9" ht="21.95" customHeight="1">
      <c r="A231" s="67"/>
      <c r="B231" s="64"/>
      <c r="C231" s="37" t="s">
        <v>8</v>
      </c>
      <c r="D231" s="9">
        <f t="shared" si="27"/>
        <v>12359.550569999999</v>
      </c>
      <c r="E231" s="9">
        <f>SUM(E228:E230)</f>
        <v>0</v>
      </c>
      <c r="F231" s="9">
        <f>SUM(F228:F230)</f>
        <v>11000</v>
      </c>
      <c r="G231" s="9">
        <f>SUM(G228:G230)</f>
        <v>1359.5505700000001</v>
      </c>
      <c r="H231" s="9">
        <f>SUM(H228:H230)</f>
        <v>0</v>
      </c>
      <c r="I231" s="9">
        <f>SUM(I228:I230)</f>
        <v>0</v>
      </c>
    </row>
    <row r="232" spans="1:9" ht="21.95" customHeight="1">
      <c r="A232" s="65" t="s">
        <v>54</v>
      </c>
      <c r="B232" s="64" t="s">
        <v>169</v>
      </c>
      <c r="C232" s="35">
        <v>2022</v>
      </c>
      <c r="D232" s="9">
        <f t="shared" si="27"/>
        <v>161.1</v>
      </c>
      <c r="E232" s="24">
        <v>0</v>
      </c>
      <c r="F232" s="24">
        <v>141.69999999999999</v>
      </c>
      <c r="G232" s="24">
        <v>19.399999999999999</v>
      </c>
      <c r="H232" s="24">
        <v>0</v>
      </c>
      <c r="I232" s="24">
        <v>0</v>
      </c>
    </row>
    <row r="233" spans="1:9" ht="21.95" customHeight="1">
      <c r="A233" s="66"/>
      <c r="B233" s="64"/>
      <c r="C233" s="35">
        <v>2023</v>
      </c>
      <c r="D233" s="9">
        <f t="shared" si="27"/>
        <v>161.01124000000002</v>
      </c>
      <c r="E233" s="24">
        <v>0</v>
      </c>
      <c r="F233" s="24">
        <v>143.30000000000001</v>
      </c>
      <c r="G233" s="24">
        <v>17.71124</v>
      </c>
      <c r="H233" s="24">
        <v>0</v>
      </c>
      <c r="I233" s="24">
        <v>0</v>
      </c>
    </row>
    <row r="234" spans="1:9" ht="21.95" customHeight="1">
      <c r="A234" s="66"/>
      <c r="B234" s="64"/>
      <c r="C234" s="35">
        <v>2024</v>
      </c>
      <c r="D234" s="9">
        <f t="shared" si="27"/>
        <v>161</v>
      </c>
      <c r="E234" s="24">
        <v>0</v>
      </c>
      <c r="F234" s="24">
        <v>144.9</v>
      </c>
      <c r="G234" s="24">
        <v>16.100000000000001</v>
      </c>
      <c r="H234" s="24">
        <v>0</v>
      </c>
      <c r="I234" s="24">
        <v>0</v>
      </c>
    </row>
    <row r="235" spans="1:9" ht="21.95" customHeight="1">
      <c r="A235" s="66"/>
      <c r="B235" s="64"/>
      <c r="C235" s="35">
        <v>2025</v>
      </c>
      <c r="D235" s="9">
        <f t="shared" si="27"/>
        <v>161.01124000000002</v>
      </c>
      <c r="E235" s="24"/>
      <c r="F235" s="24">
        <v>143.30000000000001</v>
      </c>
      <c r="G235" s="24">
        <v>17.71124</v>
      </c>
      <c r="H235" s="24"/>
      <c r="I235" s="24"/>
    </row>
    <row r="236" spans="1:9" ht="49.5" customHeight="1">
      <c r="A236" s="67"/>
      <c r="B236" s="64"/>
      <c r="C236" s="37" t="s">
        <v>8</v>
      </c>
      <c r="D236" s="9">
        <f t="shared" si="27"/>
        <v>644.12248</v>
      </c>
      <c r="E236" s="9">
        <f>SUM(E232:E235)</f>
        <v>0</v>
      </c>
      <c r="F236" s="9">
        <f>SUM(F232:F235)</f>
        <v>573.20000000000005</v>
      </c>
      <c r="G236" s="9">
        <f>SUM(G232:G235)</f>
        <v>70.922479999999993</v>
      </c>
      <c r="H236" s="9">
        <f>SUM(H232:H235)</f>
        <v>0</v>
      </c>
      <c r="I236" s="9">
        <f>SUM(I232:I235)</f>
        <v>0</v>
      </c>
    </row>
    <row r="237" spans="1:9" ht="21.95" customHeight="1">
      <c r="A237" s="61" t="s">
        <v>190</v>
      </c>
      <c r="B237" s="62"/>
      <c r="C237" s="62"/>
      <c r="D237" s="62"/>
      <c r="E237" s="62"/>
      <c r="F237" s="62"/>
      <c r="G237" s="62"/>
      <c r="H237" s="62"/>
      <c r="I237" s="63"/>
    </row>
    <row r="238" spans="1:9" ht="24.95" customHeight="1">
      <c r="A238" s="74" t="s">
        <v>66</v>
      </c>
      <c r="B238" s="74" t="s">
        <v>168</v>
      </c>
      <c r="C238" s="37">
        <v>2022</v>
      </c>
      <c r="D238" s="9">
        <f>E238+F238+G238+H238+I238</f>
        <v>204504.98507</v>
      </c>
      <c r="E238" s="9">
        <f t="shared" ref="E238:F241" si="28">E243+E248+E253+E267+E272+E277+E282</f>
        <v>0</v>
      </c>
      <c r="F238" s="9">
        <f t="shared" si="28"/>
        <v>825</v>
      </c>
      <c r="G238" s="9">
        <f>G243+G248+G253+G258+G263++G267+G272+G277+G282</f>
        <v>203679.98507</v>
      </c>
      <c r="H238" s="9">
        <f t="shared" ref="H238:I240" si="29">H243+H248+H253+H267+H272+H277+H282</f>
        <v>0</v>
      </c>
      <c r="I238" s="9">
        <f t="shared" si="29"/>
        <v>0</v>
      </c>
    </row>
    <row r="239" spans="1:9" ht="24.95" customHeight="1">
      <c r="A239" s="74"/>
      <c r="B239" s="74"/>
      <c r="C239" s="37">
        <v>2023</v>
      </c>
      <c r="D239" s="9">
        <f>E239+F239+G239+H239+I239</f>
        <v>219929.8855</v>
      </c>
      <c r="E239" s="9">
        <f t="shared" si="28"/>
        <v>0</v>
      </c>
      <c r="F239" s="9">
        <f t="shared" si="28"/>
        <v>1933.3209999999999</v>
      </c>
      <c r="G239" s="9">
        <f>G244+G249+G254+G259+G264++G268+G273+G278+G283</f>
        <v>217996.56450000001</v>
      </c>
      <c r="H239" s="9">
        <f t="shared" si="29"/>
        <v>0</v>
      </c>
      <c r="I239" s="9">
        <f t="shared" si="29"/>
        <v>0</v>
      </c>
    </row>
    <row r="240" spans="1:9" ht="24.95" customHeight="1">
      <c r="A240" s="74"/>
      <c r="B240" s="74"/>
      <c r="C240" s="37">
        <v>2024</v>
      </c>
      <c r="D240" s="9">
        <f>E240+F240+G240+H240+I240</f>
        <v>189624.8</v>
      </c>
      <c r="E240" s="9">
        <f t="shared" si="28"/>
        <v>0</v>
      </c>
      <c r="F240" s="9">
        <f t="shared" si="28"/>
        <v>0</v>
      </c>
      <c r="G240" s="9">
        <f>G245+G250+G255+G260+G265++G269+G274+G279+G284</f>
        <v>189624.8</v>
      </c>
      <c r="H240" s="9">
        <f t="shared" si="29"/>
        <v>0</v>
      </c>
      <c r="I240" s="9">
        <f t="shared" si="29"/>
        <v>0</v>
      </c>
    </row>
    <row r="241" spans="1:9" ht="24.95" customHeight="1">
      <c r="A241" s="74"/>
      <c r="B241" s="74"/>
      <c r="C241" s="37">
        <v>2025</v>
      </c>
      <c r="D241" s="9">
        <f>E241+F241+G241+H241+I241</f>
        <v>192672.99999999997</v>
      </c>
      <c r="E241" s="9">
        <f t="shared" si="28"/>
        <v>0</v>
      </c>
      <c r="F241" s="9">
        <f t="shared" si="28"/>
        <v>0</v>
      </c>
      <c r="G241" s="9">
        <f>G246+G251+G256+G261+G266++G270+G275+G280+G285</f>
        <v>192672.99999999997</v>
      </c>
      <c r="H241" s="9"/>
      <c r="I241" s="9"/>
    </row>
    <row r="242" spans="1:9" ht="24.95" customHeight="1">
      <c r="A242" s="74"/>
      <c r="B242" s="74"/>
      <c r="C242" s="37" t="s">
        <v>8</v>
      </c>
      <c r="D242" s="9">
        <f>E242+F242+G242+H242+I242</f>
        <v>806732.67057000007</v>
      </c>
      <c r="E242" s="9">
        <f>SUM(E238:E241)</f>
        <v>0</v>
      </c>
      <c r="F242" s="9">
        <f>SUM(F238:F241)</f>
        <v>2758.3209999999999</v>
      </c>
      <c r="G242" s="9">
        <f>SUM(G238:G241)</f>
        <v>803974.34957000008</v>
      </c>
      <c r="H242" s="9">
        <f>SUM(H238:H241)</f>
        <v>0</v>
      </c>
      <c r="I242" s="9">
        <f>SUM(I238:I241)</f>
        <v>0</v>
      </c>
    </row>
    <row r="243" spans="1:9" ht="21.95" customHeight="1">
      <c r="A243" s="65" t="s">
        <v>42</v>
      </c>
      <c r="B243" s="64" t="s">
        <v>168</v>
      </c>
      <c r="C243" s="35">
        <v>2022</v>
      </c>
      <c r="D243" s="9">
        <f t="shared" ref="D243:D286" si="30">SUM(E243:I243)</f>
        <v>128107.3</v>
      </c>
      <c r="E243" s="24">
        <v>0</v>
      </c>
      <c r="F243" s="24">
        <v>0</v>
      </c>
      <c r="G243" s="24">
        <v>128107.3</v>
      </c>
      <c r="H243" s="24">
        <v>0</v>
      </c>
      <c r="I243" s="24">
        <v>0</v>
      </c>
    </row>
    <row r="244" spans="1:9" ht="21.95" customHeight="1">
      <c r="A244" s="66"/>
      <c r="B244" s="64"/>
      <c r="C244" s="35">
        <v>2023</v>
      </c>
      <c r="D244" s="9">
        <f t="shared" si="30"/>
        <v>134435.1</v>
      </c>
      <c r="E244" s="24">
        <v>0</v>
      </c>
      <c r="F244" s="24">
        <v>0</v>
      </c>
      <c r="G244" s="24">
        <v>134435.1</v>
      </c>
      <c r="H244" s="24">
        <v>0</v>
      </c>
      <c r="I244" s="24">
        <v>0</v>
      </c>
    </row>
    <row r="245" spans="1:9" ht="21.95" customHeight="1">
      <c r="A245" s="66"/>
      <c r="B245" s="64"/>
      <c r="C245" s="35">
        <v>2024</v>
      </c>
      <c r="D245" s="9">
        <f t="shared" si="30"/>
        <v>137828.29999999999</v>
      </c>
      <c r="E245" s="24">
        <v>0</v>
      </c>
      <c r="F245" s="24">
        <v>0</v>
      </c>
      <c r="G245" s="24">
        <v>137828.29999999999</v>
      </c>
      <c r="H245" s="24">
        <v>0</v>
      </c>
      <c r="I245" s="24">
        <v>0</v>
      </c>
    </row>
    <row r="246" spans="1:9" ht="21.95" customHeight="1">
      <c r="A246" s="66"/>
      <c r="B246" s="64"/>
      <c r="C246" s="35">
        <v>2025</v>
      </c>
      <c r="D246" s="9">
        <f t="shared" si="30"/>
        <v>137828.29999999999</v>
      </c>
      <c r="E246" s="24">
        <v>0</v>
      </c>
      <c r="F246" s="24">
        <v>0</v>
      </c>
      <c r="G246" s="24">
        <v>137828.29999999999</v>
      </c>
      <c r="H246" s="24">
        <v>0</v>
      </c>
      <c r="I246" s="24">
        <v>0</v>
      </c>
    </row>
    <row r="247" spans="1:9" ht="21.95" customHeight="1">
      <c r="A247" s="67"/>
      <c r="B247" s="64"/>
      <c r="C247" s="37" t="s">
        <v>8</v>
      </c>
      <c r="D247" s="9">
        <f t="shared" si="30"/>
        <v>538199</v>
      </c>
      <c r="E247" s="9">
        <f>SUM(E243:E246)</f>
        <v>0</v>
      </c>
      <c r="F247" s="9">
        <f>SUM(F243:F246)</f>
        <v>0</v>
      </c>
      <c r="G247" s="9">
        <f>SUM(G243:G246)</f>
        <v>538199</v>
      </c>
      <c r="H247" s="9">
        <f>SUM(H243:H246)</f>
        <v>0</v>
      </c>
      <c r="I247" s="9">
        <f>SUM(I243:I246)</f>
        <v>0</v>
      </c>
    </row>
    <row r="248" spans="1:9" ht="21.95" customHeight="1">
      <c r="A248" s="65" t="s">
        <v>53</v>
      </c>
      <c r="B248" s="64" t="s">
        <v>169</v>
      </c>
      <c r="C248" s="35">
        <v>2022</v>
      </c>
      <c r="D248" s="9">
        <f t="shared" si="30"/>
        <v>19211.59</v>
      </c>
      <c r="E248" s="24">
        <v>0</v>
      </c>
      <c r="F248" s="24">
        <v>0</v>
      </c>
      <c r="G248" s="24">
        <v>19211.59</v>
      </c>
      <c r="H248" s="24">
        <v>0</v>
      </c>
      <c r="I248" s="24">
        <v>0</v>
      </c>
    </row>
    <row r="249" spans="1:9" ht="21.95" customHeight="1">
      <c r="A249" s="66"/>
      <c r="B249" s="64"/>
      <c r="C249" s="35">
        <v>2023</v>
      </c>
      <c r="D249" s="9">
        <f t="shared" si="30"/>
        <v>20582.8</v>
      </c>
      <c r="E249" s="24">
        <v>0</v>
      </c>
      <c r="F249" s="24">
        <v>0</v>
      </c>
      <c r="G249" s="24">
        <v>20582.8</v>
      </c>
      <c r="H249" s="24">
        <v>0</v>
      </c>
      <c r="I249" s="24">
        <v>0</v>
      </c>
    </row>
    <row r="250" spans="1:9" ht="21.95" customHeight="1">
      <c r="A250" s="66"/>
      <c r="B250" s="64"/>
      <c r="C250" s="35">
        <v>2024</v>
      </c>
      <c r="D250" s="9">
        <f t="shared" si="30"/>
        <v>20582.8</v>
      </c>
      <c r="E250" s="24">
        <v>0</v>
      </c>
      <c r="F250" s="24">
        <v>0</v>
      </c>
      <c r="G250" s="24">
        <v>20582.8</v>
      </c>
      <c r="H250" s="24">
        <v>0</v>
      </c>
      <c r="I250" s="24">
        <v>0</v>
      </c>
    </row>
    <row r="251" spans="1:9" ht="21.95" customHeight="1">
      <c r="A251" s="66"/>
      <c r="B251" s="64"/>
      <c r="C251" s="35">
        <v>2025</v>
      </c>
      <c r="D251" s="9">
        <f t="shared" si="30"/>
        <v>20582.8</v>
      </c>
      <c r="E251" s="24"/>
      <c r="F251" s="24"/>
      <c r="G251" s="24">
        <v>20582.8</v>
      </c>
      <c r="H251" s="24"/>
      <c r="I251" s="24"/>
    </row>
    <row r="252" spans="1:9" ht="21.95" customHeight="1">
      <c r="A252" s="67"/>
      <c r="B252" s="64"/>
      <c r="C252" s="37" t="s">
        <v>8</v>
      </c>
      <c r="D252" s="9">
        <f t="shared" si="30"/>
        <v>80959.990000000005</v>
      </c>
      <c r="E252" s="9">
        <f>SUM(E248:E251)</f>
        <v>0</v>
      </c>
      <c r="F252" s="9">
        <f>SUM(F248:F251)</f>
        <v>0</v>
      </c>
      <c r="G252" s="9">
        <f>SUM(G248:G251)</f>
        <v>80959.990000000005</v>
      </c>
      <c r="H252" s="9">
        <f>SUM(H248:H251)</f>
        <v>0</v>
      </c>
      <c r="I252" s="9">
        <f>SUM(I248:I251)</f>
        <v>0</v>
      </c>
    </row>
    <row r="253" spans="1:9" ht="21.95" customHeight="1">
      <c r="A253" s="65" t="s">
        <v>52</v>
      </c>
      <c r="B253" s="64" t="s">
        <v>168</v>
      </c>
      <c r="C253" s="35">
        <v>2022</v>
      </c>
      <c r="D253" s="9">
        <f t="shared" si="30"/>
        <v>30226.400000000001</v>
      </c>
      <c r="E253" s="24">
        <v>0</v>
      </c>
      <c r="F253" s="24">
        <v>0</v>
      </c>
      <c r="G253" s="24">
        <v>30226.400000000001</v>
      </c>
      <c r="H253" s="24">
        <v>0</v>
      </c>
      <c r="I253" s="24">
        <v>0</v>
      </c>
    </row>
    <row r="254" spans="1:9" ht="21.95" customHeight="1">
      <c r="A254" s="66"/>
      <c r="B254" s="64"/>
      <c r="C254" s="35">
        <v>2023</v>
      </c>
      <c r="D254" s="9">
        <f t="shared" si="30"/>
        <v>32028.5</v>
      </c>
      <c r="E254" s="24">
        <v>0</v>
      </c>
      <c r="F254" s="24">
        <v>0</v>
      </c>
      <c r="G254" s="24">
        <v>32028.5</v>
      </c>
      <c r="H254" s="24">
        <v>0</v>
      </c>
      <c r="I254" s="24">
        <v>0</v>
      </c>
    </row>
    <row r="255" spans="1:9" ht="21.95" customHeight="1">
      <c r="A255" s="66"/>
      <c r="B255" s="64"/>
      <c r="C255" s="35">
        <v>2024</v>
      </c>
      <c r="D255" s="9">
        <f t="shared" si="30"/>
        <v>0</v>
      </c>
      <c r="E255" s="24">
        <v>0</v>
      </c>
      <c r="F255" s="24">
        <v>0</v>
      </c>
      <c r="G255" s="24">
        <v>0</v>
      </c>
      <c r="H255" s="24">
        <v>0</v>
      </c>
      <c r="I255" s="24">
        <v>0</v>
      </c>
    </row>
    <row r="256" spans="1:9" ht="21.95" customHeight="1">
      <c r="A256" s="66"/>
      <c r="B256" s="64"/>
      <c r="C256" s="35">
        <v>2025</v>
      </c>
      <c r="D256" s="9">
        <f t="shared" si="30"/>
        <v>0</v>
      </c>
      <c r="E256" s="24">
        <v>0</v>
      </c>
      <c r="F256" s="24">
        <v>0</v>
      </c>
      <c r="G256" s="24">
        <v>0</v>
      </c>
      <c r="H256" s="24">
        <v>0</v>
      </c>
      <c r="I256" s="24">
        <v>0</v>
      </c>
    </row>
    <row r="257" spans="1:9" ht="21.95" customHeight="1">
      <c r="A257" s="67"/>
      <c r="B257" s="64"/>
      <c r="C257" s="37" t="s">
        <v>8</v>
      </c>
      <c r="D257" s="9">
        <f t="shared" si="30"/>
        <v>62254.9</v>
      </c>
      <c r="E257" s="9">
        <f>SUM(E253:E256)</f>
        <v>0</v>
      </c>
      <c r="F257" s="9">
        <f>SUM(F253:F256)</f>
        <v>0</v>
      </c>
      <c r="G257" s="9">
        <f>SUM(G253:G256)</f>
        <v>62254.9</v>
      </c>
      <c r="H257" s="9">
        <f>SUM(H253:H256)</f>
        <v>0</v>
      </c>
      <c r="I257" s="9">
        <f>SUM(I253:I256)</f>
        <v>0</v>
      </c>
    </row>
    <row r="258" spans="1:9" ht="21.95" customHeight="1">
      <c r="A258" s="65" t="s">
        <v>59</v>
      </c>
      <c r="B258" s="64" t="s">
        <v>168</v>
      </c>
      <c r="C258" s="35">
        <v>2022</v>
      </c>
      <c r="D258" s="9">
        <f t="shared" si="30"/>
        <v>3500</v>
      </c>
      <c r="E258" s="24">
        <v>0</v>
      </c>
      <c r="F258" s="24">
        <v>0</v>
      </c>
      <c r="G258" s="24">
        <v>3500</v>
      </c>
      <c r="H258" s="24">
        <v>0</v>
      </c>
      <c r="I258" s="24">
        <v>0</v>
      </c>
    </row>
    <row r="259" spans="1:9" ht="21.95" customHeight="1">
      <c r="A259" s="66"/>
      <c r="B259" s="64"/>
      <c r="C259" s="35">
        <v>2023</v>
      </c>
      <c r="D259" s="9">
        <f t="shared" si="30"/>
        <v>2227.8505500000001</v>
      </c>
      <c r="E259" s="24">
        <v>0</v>
      </c>
      <c r="F259" s="24">
        <v>0</v>
      </c>
      <c r="G259" s="24">
        <v>2227.8505500000001</v>
      </c>
      <c r="H259" s="24">
        <v>0</v>
      </c>
      <c r="I259" s="24">
        <v>0</v>
      </c>
    </row>
    <row r="260" spans="1:9" ht="21.95" customHeight="1">
      <c r="A260" s="66"/>
      <c r="B260" s="64"/>
      <c r="C260" s="35">
        <v>2024</v>
      </c>
      <c r="D260" s="9">
        <f t="shared" si="30"/>
        <v>0</v>
      </c>
      <c r="E260" s="24">
        <v>0</v>
      </c>
      <c r="F260" s="24">
        <v>0</v>
      </c>
      <c r="G260" s="24">
        <v>0</v>
      </c>
      <c r="H260" s="24">
        <v>0</v>
      </c>
      <c r="I260" s="24">
        <v>0</v>
      </c>
    </row>
    <row r="261" spans="1:9" ht="21.95" customHeight="1">
      <c r="A261" s="66"/>
      <c r="B261" s="64"/>
      <c r="C261" s="35">
        <v>2025</v>
      </c>
      <c r="D261" s="9">
        <f t="shared" si="30"/>
        <v>0</v>
      </c>
      <c r="E261" s="24">
        <v>0</v>
      </c>
      <c r="F261" s="24">
        <v>0</v>
      </c>
      <c r="G261" s="24">
        <v>0</v>
      </c>
      <c r="H261" s="24">
        <v>0</v>
      </c>
      <c r="I261" s="24">
        <v>0</v>
      </c>
    </row>
    <row r="262" spans="1:9" ht="21.95" customHeight="1">
      <c r="A262" s="67"/>
      <c r="B262" s="64"/>
      <c r="C262" s="37" t="s">
        <v>8</v>
      </c>
      <c r="D262" s="9">
        <f t="shared" si="30"/>
        <v>5727.8505500000001</v>
      </c>
      <c r="E262" s="9">
        <f>SUM(E258:E261)</f>
        <v>0</v>
      </c>
      <c r="F262" s="9">
        <f>SUM(F258:F261)</f>
        <v>0</v>
      </c>
      <c r="G262" s="9">
        <f>SUM(G258:G261)</f>
        <v>5727.8505500000001</v>
      </c>
      <c r="H262" s="9">
        <f>SUM(H258:H261)</f>
        <v>0</v>
      </c>
      <c r="I262" s="9">
        <f>SUM(I258:I261)</f>
        <v>0</v>
      </c>
    </row>
    <row r="263" spans="1:9" ht="21.95" hidden="1" customHeight="1">
      <c r="A263" s="65" t="s">
        <v>51</v>
      </c>
      <c r="B263" s="65" t="s">
        <v>168</v>
      </c>
      <c r="C263" s="35">
        <v>2022</v>
      </c>
      <c r="D263" s="9">
        <f t="shared" si="30"/>
        <v>0</v>
      </c>
      <c r="E263" s="24">
        <v>0</v>
      </c>
      <c r="F263" s="24"/>
      <c r="G263" s="24"/>
      <c r="H263" s="9"/>
      <c r="I263" s="9"/>
    </row>
    <row r="264" spans="1:9" ht="21.95" hidden="1" customHeight="1">
      <c r="A264" s="66"/>
      <c r="B264" s="66"/>
      <c r="C264" s="35">
        <v>2023</v>
      </c>
      <c r="D264" s="9">
        <f t="shared" si="30"/>
        <v>0</v>
      </c>
      <c r="E264" s="24">
        <v>0</v>
      </c>
      <c r="F264" s="24"/>
      <c r="G264" s="24"/>
      <c r="H264" s="9"/>
      <c r="I264" s="9"/>
    </row>
    <row r="265" spans="1:9" ht="21.95" hidden="1" customHeight="1">
      <c r="A265" s="66"/>
      <c r="B265" s="66"/>
      <c r="C265" s="35">
        <v>2024</v>
      </c>
      <c r="D265" s="9">
        <f t="shared" si="30"/>
        <v>0</v>
      </c>
      <c r="E265" s="24">
        <v>0</v>
      </c>
      <c r="F265" s="24"/>
      <c r="G265" s="24"/>
      <c r="H265" s="9"/>
      <c r="I265" s="9"/>
    </row>
    <row r="266" spans="1:9" ht="21.95" hidden="1" customHeight="1">
      <c r="A266" s="67"/>
      <c r="B266" s="67"/>
      <c r="C266" s="37" t="s">
        <v>8</v>
      </c>
      <c r="D266" s="9">
        <f t="shared" si="30"/>
        <v>0</v>
      </c>
      <c r="E266" s="9">
        <f>SUM(E263:E265)</f>
        <v>0</v>
      </c>
      <c r="F266" s="9">
        <f>SUM(F263:F265)</f>
        <v>0</v>
      </c>
      <c r="G266" s="9">
        <f>SUM(G263:G265)</f>
        <v>0</v>
      </c>
      <c r="H266" s="9"/>
      <c r="I266" s="9"/>
    </row>
    <row r="267" spans="1:9" ht="21.95" customHeight="1">
      <c r="A267" s="65" t="s">
        <v>51</v>
      </c>
      <c r="B267" s="64" t="s">
        <v>168</v>
      </c>
      <c r="C267" s="35">
        <v>2022</v>
      </c>
      <c r="D267" s="9">
        <f t="shared" si="30"/>
        <v>1228.6753100000001</v>
      </c>
      <c r="E267" s="24">
        <v>0</v>
      </c>
      <c r="F267" s="24">
        <v>0</v>
      </c>
      <c r="G267" s="24">
        <v>1228.6753100000001</v>
      </c>
      <c r="H267" s="24">
        <v>0</v>
      </c>
      <c r="I267" s="24">
        <v>0</v>
      </c>
    </row>
    <row r="268" spans="1:9" ht="21.95" customHeight="1">
      <c r="A268" s="66"/>
      <c r="B268" s="64"/>
      <c r="C268" s="35">
        <v>2023</v>
      </c>
      <c r="D268" s="9">
        <f t="shared" si="30"/>
        <v>1128</v>
      </c>
      <c r="E268" s="24">
        <v>0</v>
      </c>
      <c r="F268" s="24">
        <v>0</v>
      </c>
      <c r="G268" s="24">
        <v>1128</v>
      </c>
      <c r="H268" s="24">
        <v>0</v>
      </c>
      <c r="I268" s="24">
        <v>0</v>
      </c>
    </row>
    <row r="269" spans="1:9" ht="21.95" customHeight="1">
      <c r="A269" s="66"/>
      <c r="B269" s="64"/>
      <c r="C269" s="35">
        <v>2024</v>
      </c>
      <c r="D269" s="9">
        <f t="shared" si="30"/>
        <v>1128</v>
      </c>
      <c r="E269" s="24">
        <v>0</v>
      </c>
      <c r="F269" s="24">
        <v>0</v>
      </c>
      <c r="G269" s="24">
        <v>1128</v>
      </c>
      <c r="H269" s="24">
        <v>0</v>
      </c>
      <c r="I269" s="24">
        <v>0</v>
      </c>
    </row>
    <row r="270" spans="1:9" ht="21.95" customHeight="1">
      <c r="A270" s="66"/>
      <c r="B270" s="64"/>
      <c r="C270" s="35">
        <v>2025</v>
      </c>
      <c r="D270" s="9">
        <f t="shared" si="30"/>
        <v>1161.5999999999999</v>
      </c>
      <c r="E270" s="24">
        <v>0</v>
      </c>
      <c r="F270" s="24">
        <v>0</v>
      </c>
      <c r="G270" s="24">
        <v>1161.5999999999999</v>
      </c>
      <c r="H270" s="24">
        <v>0</v>
      </c>
      <c r="I270" s="24">
        <v>0</v>
      </c>
    </row>
    <row r="271" spans="1:9" ht="21.95" customHeight="1">
      <c r="A271" s="67"/>
      <c r="B271" s="64"/>
      <c r="C271" s="37" t="s">
        <v>8</v>
      </c>
      <c r="D271" s="9">
        <f t="shared" si="30"/>
        <v>4646.27531</v>
      </c>
      <c r="E271" s="9">
        <f>SUM(E267:E270)</f>
        <v>0</v>
      </c>
      <c r="F271" s="9">
        <f>SUM(F267:F270)</f>
        <v>0</v>
      </c>
      <c r="G271" s="9">
        <f>SUM(G267:G270)</f>
        <v>4646.27531</v>
      </c>
      <c r="H271" s="9">
        <f>SUM(H267:H270)</f>
        <v>0</v>
      </c>
      <c r="I271" s="9">
        <f>SUM(I267:I270)</f>
        <v>0</v>
      </c>
    </row>
    <row r="272" spans="1:9" ht="21.95" customHeight="1">
      <c r="A272" s="65" t="s">
        <v>50</v>
      </c>
      <c r="B272" s="64" t="s">
        <v>168</v>
      </c>
      <c r="C272" s="35">
        <v>2022</v>
      </c>
      <c r="D272" s="9">
        <f t="shared" si="30"/>
        <v>20544.20696</v>
      </c>
      <c r="E272" s="24">
        <v>0</v>
      </c>
      <c r="F272" s="24">
        <v>0</v>
      </c>
      <c r="G272" s="24">
        <v>20544.20696</v>
      </c>
      <c r="H272" s="24">
        <v>0</v>
      </c>
      <c r="I272" s="24">
        <v>0</v>
      </c>
    </row>
    <row r="273" spans="1:9" ht="21.95" customHeight="1">
      <c r="A273" s="66"/>
      <c r="B273" s="64"/>
      <c r="C273" s="35">
        <v>2023</v>
      </c>
      <c r="D273" s="9">
        <f t="shared" si="30"/>
        <v>25460.400000000001</v>
      </c>
      <c r="E273" s="24">
        <v>0</v>
      </c>
      <c r="F273" s="24">
        <v>0</v>
      </c>
      <c r="G273" s="24">
        <v>25460.400000000001</v>
      </c>
      <c r="H273" s="24">
        <v>0</v>
      </c>
      <c r="I273" s="24">
        <v>0</v>
      </c>
    </row>
    <row r="274" spans="1:9" ht="21.95" customHeight="1">
      <c r="A274" s="66"/>
      <c r="B274" s="64"/>
      <c r="C274" s="35">
        <v>2024</v>
      </c>
      <c r="D274" s="9">
        <f t="shared" si="30"/>
        <v>26769.200000000001</v>
      </c>
      <c r="E274" s="24">
        <v>0</v>
      </c>
      <c r="F274" s="24">
        <v>0</v>
      </c>
      <c r="G274" s="24">
        <v>26769.200000000001</v>
      </c>
      <c r="H274" s="24">
        <v>0</v>
      </c>
      <c r="I274" s="24">
        <v>0</v>
      </c>
    </row>
    <row r="275" spans="1:9" ht="21.95" customHeight="1">
      <c r="A275" s="66"/>
      <c r="B275" s="64"/>
      <c r="C275" s="35">
        <v>2025</v>
      </c>
      <c r="D275" s="9">
        <f t="shared" si="30"/>
        <v>28229.5</v>
      </c>
      <c r="E275" s="24"/>
      <c r="F275" s="24"/>
      <c r="G275" s="24">
        <v>28229.5</v>
      </c>
      <c r="H275" s="24"/>
      <c r="I275" s="24"/>
    </row>
    <row r="276" spans="1:9" ht="21.95" customHeight="1">
      <c r="A276" s="67"/>
      <c r="B276" s="64"/>
      <c r="C276" s="37" t="s">
        <v>8</v>
      </c>
      <c r="D276" s="9">
        <f t="shared" si="30"/>
        <v>101003.30696</v>
      </c>
      <c r="E276" s="9">
        <f>SUM(E272:E275)</f>
        <v>0</v>
      </c>
      <c r="F276" s="9">
        <f>SUM(F272:F275)</f>
        <v>0</v>
      </c>
      <c r="G276" s="9">
        <f>SUM(G272:G275)</f>
        <v>101003.30696</v>
      </c>
      <c r="H276" s="9">
        <f>SUM(H272:H275)</f>
        <v>0</v>
      </c>
      <c r="I276" s="9">
        <f>SUM(I272:I275)</f>
        <v>0</v>
      </c>
    </row>
    <row r="277" spans="1:9" ht="21.95" customHeight="1">
      <c r="A277" s="65" t="s">
        <v>49</v>
      </c>
      <c r="B277" s="64" t="s">
        <v>168</v>
      </c>
      <c r="C277" s="35">
        <v>2022</v>
      </c>
      <c r="D277" s="9">
        <f t="shared" si="30"/>
        <v>818.39080000000001</v>
      </c>
      <c r="E277" s="24">
        <v>0</v>
      </c>
      <c r="F277" s="24">
        <v>0</v>
      </c>
      <c r="G277" s="24">
        <v>818.39080000000001</v>
      </c>
      <c r="H277" s="24">
        <v>0</v>
      </c>
      <c r="I277" s="24">
        <v>0</v>
      </c>
    </row>
    <row r="278" spans="1:9" ht="21.95" customHeight="1">
      <c r="A278" s="66"/>
      <c r="B278" s="64"/>
      <c r="C278" s="35">
        <v>2023</v>
      </c>
      <c r="D278" s="9">
        <f t="shared" si="30"/>
        <v>2032.1594500000001</v>
      </c>
      <c r="E278" s="24">
        <v>0</v>
      </c>
      <c r="F278" s="24">
        <v>0</v>
      </c>
      <c r="G278" s="24">
        <v>2032.1594500000001</v>
      </c>
      <c r="H278" s="24">
        <v>0</v>
      </c>
      <c r="I278" s="24">
        <v>0</v>
      </c>
    </row>
    <row r="279" spans="1:9" ht="21.95" customHeight="1">
      <c r="A279" s="66"/>
      <c r="B279" s="64"/>
      <c r="C279" s="35">
        <v>2024</v>
      </c>
      <c r="D279" s="9">
        <f t="shared" si="30"/>
        <v>3316.5</v>
      </c>
      <c r="E279" s="24">
        <v>0</v>
      </c>
      <c r="F279" s="24">
        <v>0</v>
      </c>
      <c r="G279" s="24">
        <v>3316.5</v>
      </c>
      <c r="H279" s="24">
        <v>0</v>
      </c>
      <c r="I279" s="24">
        <v>0</v>
      </c>
    </row>
    <row r="280" spans="1:9" ht="21.95" customHeight="1">
      <c r="A280" s="66"/>
      <c r="B280" s="64"/>
      <c r="C280" s="35">
        <v>2025</v>
      </c>
      <c r="D280" s="9">
        <f t="shared" si="30"/>
        <v>4870.8</v>
      </c>
      <c r="E280" s="24">
        <v>0</v>
      </c>
      <c r="F280" s="24">
        <v>0</v>
      </c>
      <c r="G280" s="24">
        <v>4870.8</v>
      </c>
      <c r="H280" s="24">
        <v>0</v>
      </c>
      <c r="I280" s="24">
        <v>0</v>
      </c>
    </row>
    <row r="281" spans="1:9" ht="37.5" customHeight="1">
      <c r="A281" s="67"/>
      <c r="B281" s="64"/>
      <c r="C281" s="37" t="s">
        <v>8</v>
      </c>
      <c r="D281" s="9">
        <f t="shared" si="30"/>
        <v>11037.85025</v>
      </c>
      <c r="E281" s="9">
        <f>SUM(E277:E280)</f>
        <v>0</v>
      </c>
      <c r="F281" s="9">
        <f>SUM(F277:F280)</f>
        <v>0</v>
      </c>
      <c r="G281" s="9">
        <f>SUM(G277:G280)</f>
        <v>11037.85025</v>
      </c>
      <c r="H281" s="9">
        <f>SUM(H277:H280)</f>
        <v>0</v>
      </c>
      <c r="I281" s="9">
        <f>SUM(I277:I280)</f>
        <v>0</v>
      </c>
    </row>
    <row r="282" spans="1:9" ht="21.95" customHeight="1">
      <c r="A282" s="65" t="s">
        <v>48</v>
      </c>
      <c r="B282" s="64" t="s">
        <v>168</v>
      </c>
      <c r="C282" s="35">
        <v>2022</v>
      </c>
      <c r="D282" s="9">
        <f t="shared" si="30"/>
        <v>868.42200000000003</v>
      </c>
      <c r="E282" s="24">
        <v>0</v>
      </c>
      <c r="F282" s="24">
        <v>825</v>
      </c>
      <c r="G282" s="24">
        <v>43.421999999999997</v>
      </c>
      <c r="H282" s="24">
        <v>0</v>
      </c>
      <c r="I282" s="24">
        <v>0</v>
      </c>
    </row>
    <row r="283" spans="1:9" ht="25.5" customHeight="1">
      <c r="A283" s="66"/>
      <c r="B283" s="64"/>
      <c r="C283" s="35">
        <v>2023</v>
      </c>
      <c r="D283" s="9">
        <f t="shared" si="30"/>
        <v>2035.0754999999999</v>
      </c>
      <c r="E283" s="24">
        <v>0</v>
      </c>
      <c r="F283" s="24">
        <v>1933.3209999999999</v>
      </c>
      <c r="G283" s="24">
        <v>101.75449999999999</v>
      </c>
      <c r="H283" s="24">
        <v>0</v>
      </c>
      <c r="I283" s="24">
        <v>0</v>
      </c>
    </row>
    <row r="284" spans="1:9" ht="26.25" customHeight="1">
      <c r="A284" s="66"/>
      <c r="B284" s="64"/>
      <c r="C284" s="35">
        <v>2024</v>
      </c>
      <c r="D284" s="9">
        <f t="shared" si="30"/>
        <v>0</v>
      </c>
      <c r="E284" s="24">
        <v>0</v>
      </c>
      <c r="F284" s="24">
        <v>0</v>
      </c>
      <c r="G284" s="24">
        <v>0</v>
      </c>
      <c r="H284" s="24">
        <v>0</v>
      </c>
      <c r="I284" s="24">
        <v>0</v>
      </c>
    </row>
    <row r="285" spans="1:9" ht="26.25" customHeight="1">
      <c r="A285" s="66"/>
      <c r="B285" s="64"/>
      <c r="C285" s="35">
        <v>2025</v>
      </c>
      <c r="D285" s="9">
        <f t="shared" si="30"/>
        <v>0</v>
      </c>
      <c r="E285" s="24">
        <v>0</v>
      </c>
      <c r="F285" s="24">
        <v>0</v>
      </c>
      <c r="G285" s="24">
        <v>0</v>
      </c>
      <c r="H285" s="24">
        <v>0</v>
      </c>
      <c r="I285" s="24">
        <v>0</v>
      </c>
    </row>
    <row r="286" spans="1:9" ht="31.5" customHeight="1">
      <c r="A286" s="67"/>
      <c r="B286" s="64"/>
      <c r="C286" s="37" t="s">
        <v>8</v>
      </c>
      <c r="D286" s="9">
        <f t="shared" si="30"/>
        <v>2903.4974999999999</v>
      </c>
      <c r="E286" s="9">
        <f>SUM(E282:E285)</f>
        <v>0</v>
      </c>
      <c r="F286" s="9">
        <f>SUM(F282:F285)</f>
        <v>2758.3209999999999</v>
      </c>
      <c r="G286" s="9">
        <f>SUM(G282:G285)</f>
        <v>145.17649999999998</v>
      </c>
      <c r="H286" s="9">
        <f>SUM(H282:H285)</f>
        <v>0</v>
      </c>
      <c r="I286" s="9">
        <f>SUM(I282:I285)</f>
        <v>0</v>
      </c>
    </row>
    <row r="287" spans="1:9" ht="21.95" customHeight="1">
      <c r="A287" s="61" t="s">
        <v>191</v>
      </c>
      <c r="B287" s="62"/>
      <c r="C287" s="62"/>
      <c r="D287" s="62"/>
      <c r="E287" s="62"/>
      <c r="F287" s="62"/>
      <c r="G287" s="62"/>
      <c r="H287" s="62"/>
      <c r="I287" s="63"/>
    </row>
    <row r="288" spans="1:9" ht="33" customHeight="1">
      <c r="A288" s="75" t="s">
        <v>66</v>
      </c>
      <c r="B288" s="74" t="s">
        <v>174</v>
      </c>
      <c r="C288" s="37">
        <v>2022</v>
      </c>
      <c r="D288" s="9">
        <f>D293+D298+D303+D316+D321</f>
        <v>16157.45535</v>
      </c>
      <c r="E288" s="9">
        <f>E293+E297+E308+E312+E316+E321</f>
        <v>0</v>
      </c>
      <c r="F288" s="9">
        <f t="shared" ref="F288:I291" si="31">F293+F298+F303+F308+F312+F316+F321</f>
        <v>1848.6913300000001</v>
      </c>
      <c r="G288" s="9">
        <f t="shared" si="31"/>
        <v>14308.764019999999</v>
      </c>
      <c r="H288" s="9">
        <f t="shared" si="31"/>
        <v>0</v>
      </c>
      <c r="I288" s="9">
        <f t="shared" si="31"/>
        <v>0</v>
      </c>
    </row>
    <row r="289" spans="1:9" ht="33" customHeight="1">
      <c r="A289" s="76"/>
      <c r="B289" s="74"/>
      <c r="C289" s="37">
        <v>2023</v>
      </c>
      <c r="D289" s="9">
        <f>D294+D299+D304+D309+D317+D322</f>
        <v>9266.7464599999985</v>
      </c>
      <c r="E289" s="9">
        <f>E309+E313+E317+E322</f>
        <v>0</v>
      </c>
      <c r="F289" s="9">
        <f>F294+F299+F304+F309+F313+F317+F322</f>
        <v>1859.375</v>
      </c>
      <c r="G289" s="9">
        <f t="shared" si="31"/>
        <v>7407.3714599999994</v>
      </c>
      <c r="H289" s="9">
        <f t="shared" si="31"/>
        <v>0</v>
      </c>
      <c r="I289" s="9">
        <f t="shared" si="31"/>
        <v>0</v>
      </c>
    </row>
    <row r="290" spans="1:9" ht="33" customHeight="1">
      <c r="A290" s="76"/>
      <c r="B290" s="74"/>
      <c r="C290" s="37">
        <v>2024</v>
      </c>
      <c r="D290" s="9">
        <f>D295+D300+D305+D310+D318+D323</f>
        <v>7253.7855999999992</v>
      </c>
      <c r="E290" s="9">
        <f>E310+E314+E318+E323</f>
        <v>0</v>
      </c>
      <c r="F290" s="9">
        <f>F295+F300+F305+F310+F314+F318+F323</f>
        <v>1880.2670000000001</v>
      </c>
      <c r="G290" s="9">
        <f t="shared" si="31"/>
        <v>5373.5185999999994</v>
      </c>
      <c r="H290" s="9">
        <f t="shared" si="31"/>
        <v>0</v>
      </c>
      <c r="I290" s="9">
        <f t="shared" si="31"/>
        <v>0</v>
      </c>
    </row>
    <row r="291" spans="1:9" ht="33" customHeight="1">
      <c r="A291" s="76"/>
      <c r="B291" s="74"/>
      <c r="C291" s="37">
        <v>2025</v>
      </c>
      <c r="D291" s="9">
        <f>D296+D301+D306+D311+D319+D324</f>
        <v>7565.0855999999994</v>
      </c>
      <c r="E291" s="9">
        <v>0</v>
      </c>
      <c r="F291" s="9">
        <f>F296+F301+F306+F311+F315+F319+F324</f>
        <v>1859.375</v>
      </c>
      <c r="G291" s="9">
        <f t="shared" si="31"/>
        <v>5705.7105999999994</v>
      </c>
      <c r="H291" s="9">
        <v>0</v>
      </c>
      <c r="I291" s="9">
        <v>0</v>
      </c>
    </row>
    <row r="292" spans="1:9" ht="33" customHeight="1">
      <c r="A292" s="77"/>
      <c r="B292" s="74"/>
      <c r="C292" s="37" t="s">
        <v>8</v>
      </c>
      <c r="D292" s="9">
        <f t="shared" ref="D292:I292" si="32">SUM(D288:D291)</f>
        <v>40243.07301</v>
      </c>
      <c r="E292" s="9">
        <f t="shared" si="32"/>
        <v>0</v>
      </c>
      <c r="F292" s="9">
        <f t="shared" si="32"/>
        <v>7447.7083300000004</v>
      </c>
      <c r="G292" s="9">
        <f>SUM(G288:G291)</f>
        <v>32795.364679999999</v>
      </c>
      <c r="H292" s="9">
        <f t="shared" si="32"/>
        <v>0</v>
      </c>
      <c r="I292" s="9">
        <f t="shared" si="32"/>
        <v>0</v>
      </c>
    </row>
    <row r="293" spans="1:9" ht="24.95" customHeight="1">
      <c r="A293" s="65" t="s">
        <v>47</v>
      </c>
      <c r="B293" s="64" t="s">
        <v>175</v>
      </c>
      <c r="C293" s="35">
        <v>2022</v>
      </c>
      <c r="D293" s="9">
        <f>SUM(E293:I293)</f>
        <v>1983.95075</v>
      </c>
      <c r="E293" s="24">
        <v>0</v>
      </c>
      <c r="F293" s="24">
        <v>0</v>
      </c>
      <c r="G293" s="24">
        <v>1983.95075</v>
      </c>
      <c r="H293" s="24">
        <v>0</v>
      </c>
      <c r="I293" s="24">
        <v>0</v>
      </c>
    </row>
    <row r="294" spans="1:9" ht="24.95" customHeight="1">
      <c r="A294" s="66"/>
      <c r="B294" s="64"/>
      <c r="C294" s="35">
        <v>2023</v>
      </c>
      <c r="D294" s="9">
        <f>SUM(E294:I294)</f>
        <v>0</v>
      </c>
      <c r="E294" s="24">
        <v>0</v>
      </c>
      <c r="F294" s="24">
        <v>0</v>
      </c>
      <c r="G294" s="24">
        <v>0</v>
      </c>
      <c r="H294" s="24">
        <v>0</v>
      </c>
      <c r="I294" s="24">
        <v>0</v>
      </c>
    </row>
    <row r="295" spans="1:9" ht="24.95" customHeight="1">
      <c r="A295" s="66"/>
      <c r="B295" s="64"/>
      <c r="C295" s="35">
        <v>2024</v>
      </c>
      <c r="D295" s="9">
        <f>SUM(E295:I295)</f>
        <v>0</v>
      </c>
      <c r="E295" s="24">
        <v>0</v>
      </c>
      <c r="F295" s="24">
        <v>0</v>
      </c>
      <c r="G295" s="24">
        <v>0</v>
      </c>
      <c r="H295" s="24">
        <v>0</v>
      </c>
      <c r="I295" s="24">
        <v>0</v>
      </c>
    </row>
    <row r="296" spans="1:9" ht="24.95" customHeight="1">
      <c r="A296" s="66"/>
      <c r="B296" s="64"/>
      <c r="C296" s="35">
        <v>2025</v>
      </c>
      <c r="D296" s="9">
        <f>SUM(E296:I296)</f>
        <v>0</v>
      </c>
      <c r="E296" s="24">
        <v>0</v>
      </c>
      <c r="F296" s="24">
        <v>0</v>
      </c>
      <c r="G296" s="24">
        <v>0</v>
      </c>
      <c r="H296" s="24">
        <v>0</v>
      </c>
      <c r="I296" s="24">
        <v>0</v>
      </c>
    </row>
    <row r="297" spans="1:9" ht="24.95" customHeight="1">
      <c r="A297" s="67"/>
      <c r="B297" s="64"/>
      <c r="C297" s="37" t="s">
        <v>8</v>
      </c>
      <c r="D297" s="9">
        <f>SUM(E297:I297)</f>
        <v>1983.95075</v>
      </c>
      <c r="E297" s="9">
        <f>E293+E294+E295</f>
        <v>0</v>
      </c>
      <c r="F297" s="9">
        <f>F293+F294+F295</f>
        <v>0</v>
      </c>
      <c r="G297" s="9">
        <f>G293+G294+G295</f>
        <v>1983.95075</v>
      </c>
      <c r="H297" s="9">
        <f>H293+H294+H295</f>
        <v>0</v>
      </c>
      <c r="I297" s="9">
        <f>I293+I294+I295</f>
        <v>0</v>
      </c>
    </row>
    <row r="298" spans="1:9" ht="21.95" customHeight="1">
      <c r="A298" s="65" t="s">
        <v>46</v>
      </c>
      <c r="B298" s="64" t="s">
        <v>168</v>
      </c>
      <c r="C298" s="35">
        <v>2022</v>
      </c>
      <c r="D298" s="9">
        <f t="shared" ref="D298:D307" si="33">E298+F298+G298+H298+I298</f>
        <v>5652.5</v>
      </c>
      <c r="E298" s="24">
        <v>0</v>
      </c>
      <c r="F298" s="24">
        <v>0</v>
      </c>
      <c r="G298" s="24">
        <v>5652.5</v>
      </c>
      <c r="H298" s="24">
        <v>0</v>
      </c>
      <c r="I298" s="24">
        <v>0</v>
      </c>
    </row>
    <row r="299" spans="1:9" ht="21.95" customHeight="1">
      <c r="A299" s="66"/>
      <c r="B299" s="64"/>
      <c r="C299" s="35">
        <v>2023</v>
      </c>
      <c r="D299" s="9">
        <f t="shared" si="33"/>
        <v>4869.0608599999996</v>
      </c>
      <c r="E299" s="24">
        <v>0</v>
      </c>
      <c r="F299" s="24">
        <v>0</v>
      </c>
      <c r="G299" s="24">
        <v>4869.0608599999996</v>
      </c>
      <c r="H299" s="24">
        <v>0</v>
      </c>
      <c r="I299" s="24">
        <v>0</v>
      </c>
    </row>
    <row r="300" spans="1:9" ht="21.95" customHeight="1">
      <c r="A300" s="66"/>
      <c r="B300" s="64"/>
      <c r="C300" s="35">
        <v>2024</v>
      </c>
      <c r="D300" s="9">
        <f t="shared" si="33"/>
        <v>5164.5999999999995</v>
      </c>
      <c r="E300" s="24">
        <v>0</v>
      </c>
      <c r="F300" s="24">
        <v>0</v>
      </c>
      <c r="G300" s="24">
        <f>5475.9-311.3</f>
        <v>5164.5999999999995</v>
      </c>
      <c r="H300" s="24">
        <v>0</v>
      </c>
      <c r="I300" s="24">
        <v>0</v>
      </c>
    </row>
    <row r="301" spans="1:9" ht="21.95" customHeight="1">
      <c r="A301" s="66"/>
      <c r="B301" s="64"/>
      <c r="C301" s="35">
        <v>2025</v>
      </c>
      <c r="D301" s="9">
        <f t="shared" si="33"/>
        <v>5475.9</v>
      </c>
      <c r="E301" s="24"/>
      <c r="F301" s="24"/>
      <c r="G301" s="24">
        <v>5475.9</v>
      </c>
      <c r="H301" s="24"/>
      <c r="I301" s="24"/>
    </row>
    <row r="302" spans="1:9" ht="21.95" customHeight="1">
      <c r="A302" s="67"/>
      <c r="B302" s="64"/>
      <c r="C302" s="37" t="s">
        <v>8</v>
      </c>
      <c r="D302" s="9">
        <f t="shared" si="33"/>
        <v>21162.060859999998</v>
      </c>
      <c r="E302" s="9">
        <f>E298+E299+E300+E301</f>
        <v>0</v>
      </c>
      <c r="F302" s="9">
        <f>F298+F299+F300+F301</f>
        <v>0</v>
      </c>
      <c r="G302" s="9">
        <f>G298+G299+G300+G301</f>
        <v>21162.060859999998</v>
      </c>
      <c r="H302" s="9">
        <f>H298+H299+H300+H301</f>
        <v>0</v>
      </c>
      <c r="I302" s="9">
        <f>I298+I299+I300+I301</f>
        <v>0</v>
      </c>
    </row>
    <row r="303" spans="1:9" ht="21.95" customHeight="1">
      <c r="A303" s="65" t="s">
        <v>45</v>
      </c>
      <c r="B303" s="64" t="s">
        <v>168</v>
      </c>
      <c r="C303" s="35">
        <v>2022</v>
      </c>
      <c r="D303" s="9">
        <f t="shared" si="33"/>
        <v>6377.2110000000002</v>
      </c>
      <c r="E303" s="9">
        <v>0</v>
      </c>
      <c r="F303" s="24">
        <v>0</v>
      </c>
      <c r="G303" s="24">
        <v>6377.2110000000002</v>
      </c>
      <c r="H303" s="24">
        <v>0</v>
      </c>
      <c r="I303" s="24">
        <v>0</v>
      </c>
    </row>
    <row r="304" spans="1:9" ht="21.95" customHeight="1">
      <c r="A304" s="66"/>
      <c r="B304" s="64"/>
      <c r="C304" s="35">
        <v>2023</v>
      </c>
      <c r="D304" s="9">
        <f t="shared" si="33"/>
        <v>2308.5</v>
      </c>
      <c r="E304" s="9">
        <v>0</v>
      </c>
      <c r="F304" s="24">
        <v>0</v>
      </c>
      <c r="G304" s="24">
        <v>2308.5</v>
      </c>
      <c r="H304" s="24">
        <v>0</v>
      </c>
      <c r="I304" s="24">
        <v>0</v>
      </c>
    </row>
    <row r="305" spans="1:9" ht="21.95" customHeight="1">
      <c r="A305" s="66"/>
      <c r="B305" s="64"/>
      <c r="C305" s="35">
        <v>2024</v>
      </c>
      <c r="D305" s="9">
        <f t="shared" si="33"/>
        <v>0</v>
      </c>
      <c r="E305" s="9">
        <v>0</v>
      </c>
      <c r="F305" s="24">
        <v>0</v>
      </c>
      <c r="G305" s="24">
        <v>0</v>
      </c>
      <c r="H305" s="24">
        <v>0</v>
      </c>
      <c r="I305" s="24">
        <v>0</v>
      </c>
    </row>
    <row r="306" spans="1:9" ht="21.95" customHeight="1">
      <c r="A306" s="66"/>
      <c r="B306" s="64"/>
      <c r="C306" s="35">
        <v>2025</v>
      </c>
      <c r="D306" s="9">
        <f t="shared" si="33"/>
        <v>0</v>
      </c>
      <c r="E306" s="9">
        <v>0</v>
      </c>
      <c r="F306" s="24">
        <v>0</v>
      </c>
      <c r="G306" s="24">
        <v>0</v>
      </c>
      <c r="H306" s="24">
        <v>0</v>
      </c>
      <c r="I306" s="24">
        <v>0</v>
      </c>
    </row>
    <row r="307" spans="1:9" ht="21.95" customHeight="1">
      <c r="A307" s="67"/>
      <c r="B307" s="64"/>
      <c r="C307" s="37" t="s">
        <v>8</v>
      </c>
      <c r="D307" s="9">
        <f t="shared" si="33"/>
        <v>8685.7109999999993</v>
      </c>
      <c r="E307" s="9">
        <f>E303+E304+E305+E306</f>
        <v>0</v>
      </c>
      <c r="F307" s="9">
        <f>F303+F304+F305+F306</f>
        <v>0</v>
      </c>
      <c r="G307" s="9">
        <f>G303+G304+G305+G306</f>
        <v>8685.7109999999993</v>
      </c>
      <c r="H307" s="9">
        <f>H303+H304+H305+H306</f>
        <v>0</v>
      </c>
      <c r="I307" s="9">
        <f>I303+I304+I305+I306</f>
        <v>0</v>
      </c>
    </row>
    <row r="308" spans="1:9" ht="21.95" hidden="1" customHeight="1">
      <c r="A308" s="65" t="s">
        <v>44</v>
      </c>
      <c r="B308" s="64"/>
      <c r="C308" s="35">
        <v>2022</v>
      </c>
      <c r="D308" s="9">
        <f t="shared" ref="D308:D316" si="34">SUM(E308:I308)</f>
        <v>0</v>
      </c>
      <c r="E308" s="24">
        <v>0</v>
      </c>
      <c r="F308" s="24"/>
      <c r="G308" s="24"/>
      <c r="H308" s="24">
        <v>0</v>
      </c>
      <c r="I308" s="24">
        <v>0</v>
      </c>
    </row>
    <row r="309" spans="1:9" ht="21.95" hidden="1" customHeight="1">
      <c r="A309" s="66"/>
      <c r="B309" s="64"/>
      <c r="C309" s="35">
        <v>2023</v>
      </c>
      <c r="D309" s="9">
        <f t="shared" si="34"/>
        <v>0</v>
      </c>
      <c r="E309" s="24">
        <v>0</v>
      </c>
      <c r="F309" s="24"/>
      <c r="G309" s="24"/>
      <c r="H309" s="24">
        <v>0</v>
      </c>
      <c r="I309" s="24">
        <v>0</v>
      </c>
    </row>
    <row r="310" spans="1:9" ht="21.95" hidden="1" customHeight="1">
      <c r="A310" s="66"/>
      <c r="B310" s="64"/>
      <c r="C310" s="35">
        <v>2024</v>
      </c>
      <c r="D310" s="9">
        <f t="shared" si="34"/>
        <v>0</v>
      </c>
      <c r="E310" s="24">
        <v>0</v>
      </c>
      <c r="F310" s="24"/>
      <c r="G310" s="24"/>
      <c r="H310" s="24">
        <v>0</v>
      </c>
      <c r="I310" s="24">
        <v>0</v>
      </c>
    </row>
    <row r="311" spans="1:9" ht="21.95" hidden="1" customHeight="1">
      <c r="A311" s="66"/>
      <c r="B311" s="64"/>
      <c r="C311" s="37" t="s">
        <v>8</v>
      </c>
      <c r="D311" s="9">
        <f t="shared" si="34"/>
        <v>0</v>
      </c>
      <c r="E311" s="9">
        <f>SUM(E308:E310)</f>
        <v>0</v>
      </c>
      <c r="F311" s="9"/>
      <c r="G311" s="9"/>
      <c r="H311" s="9">
        <f>SUM(H308:H310)</f>
        <v>0</v>
      </c>
      <c r="I311" s="9">
        <f>SUM(I308:I310)</f>
        <v>0</v>
      </c>
    </row>
    <row r="312" spans="1:9" ht="21.95" hidden="1" customHeight="1">
      <c r="A312" s="66"/>
      <c r="B312" s="64"/>
      <c r="C312" s="35">
        <v>2022</v>
      </c>
      <c r="D312" s="9">
        <f t="shared" si="34"/>
        <v>0</v>
      </c>
      <c r="E312" s="24">
        <v>0</v>
      </c>
      <c r="F312" s="24"/>
      <c r="G312" s="24"/>
      <c r="H312" s="24">
        <v>0</v>
      </c>
      <c r="I312" s="24">
        <v>0</v>
      </c>
    </row>
    <row r="313" spans="1:9" ht="21.95" hidden="1" customHeight="1">
      <c r="A313" s="66"/>
      <c r="B313" s="64"/>
      <c r="C313" s="35">
        <v>2023</v>
      </c>
      <c r="D313" s="9">
        <f t="shared" si="34"/>
        <v>0</v>
      </c>
      <c r="E313" s="24">
        <v>0</v>
      </c>
      <c r="F313" s="24"/>
      <c r="G313" s="24"/>
      <c r="H313" s="24">
        <v>0</v>
      </c>
      <c r="I313" s="24">
        <v>0</v>
      </c>
    </row>
    <row r="314" spans="1:9" ht="21.95" hidden="1" customHeight="1">
      <c r="A314" s="66"/>
      <c r="B314" s="64"/>
      <c r="C314" s="35">
        <v>2024</v>
      </c>
      <c r="D314" s="9">
        <f t="shared" si="34"/>
        <v>0</v>
      </c>
      <c r="E314" s="24">
        <v>0</v>
      </c>
      <c r="F314" s="24"/>
      <c r="G314" s="24"/>
      <c r="H314" s="24">
        <v>0</v>
      </c>
      <c r="I314" s="24">
        <v>0</v>
      </c>
    </row>
    <row r="315" spans="1:9" ht="21.95" hidden="1" customHeight="1">
      <c r="A315" s="66"/>
      <c r="B315" s="64"/>
      <c r="C315" s="37" t="s">
        <v>8</v>
      </c>
      <c r="D315" s="9">
        <f t="shared" si="34"/>
        <v>0</v>
      </c>
      <c r="E315" s="9">
        <f>SUM(E312:E314)</f>
        <v>0</v>
      </c>
      <c r="F315" s="9"/>
      <c r="G315" s="9"/>
      <c r="H315" s="9">
        <f>SUM(H312:H314)</f>
        <v>0</v>
      </c>
      <c r="I315" s="9">
        <f>SUM(I312:I314)</f>
        <v>0</v>
      </c>
    </row>
    <row r="316" spans="1:9" ht="21.95" customHeight="1">
      <c r="A316" s="66"/>
      <c r="B316" s="64" t="s">
        <v>168</v>
      </c>
      <c r="C316" s="35">
        <v>2022</v>
      </c>
      <c r="D316" s="9">
        <f t="shared" si="34"/>
        <v>11.608000000000001</v>
      </c>
      <c r="E316" s="24">
        <v>0</v>
      </c>
      <c r="F316" s="24">
        <v>10.208</v>
      </c>
      <c r="G316" s="24">
        <v>1.4</v>
      </c>
      <c r="H316" s="24">
        <v>0</v>
      </c>
      <c r="I316" s="24">
        <v>0</v>
      </c>
    </row>
    <row r="317" spans="1:9" ht="21.95" customHeight="1">
      <c r="A317" s="66"/>
      <c r="B317" s="64"/>
      <c r="C317" s="35">
        <v>2023</v>
      </c>
      <c r="D317" s="9">
        <f t="shared" ref="D317:D325" si="35">SUM(E317:I317)</f>
        <v>0</v>
      </c>
      <c r="E317" s="24">
        <v>0</v>
      </c>
      <c r="F317" s="24">
        <v>0</v>
      </c>
      <c r="G317" s="24">
        <v>0</v>
      </c>
      <c r="H317" s="24">
        <v>0</v>
      </c>
      <c r="I317" s="24">
        <v>0</v>
      </c>
    </row>
    <row r="318" spans="1:9" ht="21.95" customHeight="1">
      <c r="A318" s="66"/>
      <c r="B318" s="64"/>
      <c r="C318" s="35">
        <v>2024</v>
      </c>
      <c r="D318" s="9">
        <f t="shared" si="35"/>
        <v>0</v>
      </c>
      <c r="E318" s="24">
        <v>0</v>
      </c>
      <c r="F318" s="24">
        <v>0</v>
      </c>
      <c r="G318" s="24">
        <v>0</v>
      </c>
      <c r="H318" s="24">
        <v>0</v>
      </c>
      <c r="I318" s="24">
        <v>0</v>
      </c>
    </row>
    <row r="319" spans="1:9" ht="21.95" customHeight="1">
      <c r="A319" s="66"/>
      <c r="B319" s="64"/>
      <c r="C319" s="35">
        <v>2025</v>
      </c>
      <c r="D319" s="9">
        <f t="shared" si="35"/>
        <v>0</v>
      </c>
      <c r="E319" s="24">
        <v>0</v>
      </c>
      <c r="F319" s="24">
        <v>0</v>
      </c>
      <c r="G319" s="24">
        <v>0</v>
      </c>
      <c r="H319" s="24">
        <v>0</v>
      </c>
      <c r="I319" s="24">
        <v>0</v>
      </c>
    </row>
    <row r="320" spans="1:9" ht="21.95" customHeight="1">
      <c r="A320" s="67"/>
      <c r="B320" s="64"/>
      <c r="C320" s="37" t="s">
        <v>8</v>
      </c>
      <c r="D320" s="9">
        <f t="shared" si="35"/>
        <v>11.608000000000001</v>
      </c>
      <c r="E320" s="9">
        <f>SUM(E316:E319)</f>
        <v>0</v>
      </c>
      <c r="F320" s="9">
        <f>SUM(F308:F319)</f>
        <v>10.208</v>
      </c>
      <c r="G320" s="9">
        <f>SUM(G308:G319)</f>
        <v>1.4</v>
      </c>
      <c r="H320" s="9">
        <f>SUM(H308:H319)</f>
        <v>0</v>
      </c>
      <c r="I320" s="9">
        <f>SUM(I308:I319)</f>
        <v>0</v>
      </c>
    </row>
    <row r="321" spans="1:9" ht="21.95" customHeight="1">
      <c r="A321" s="65" t="s">
        <v>43</v>
      </c>
      <c r="B321" s="64" t="s">
        <v>168</v>
      </c>
      <c r="C321" s="35">
        <v>2022</v>
      </c>
      <c r="D321" s="9">
        <f t="shared" si="35"/>
        <v>2132.1855999999998</v>
      </c>
      <c r="E321" s="24">
        <v>0</v>
      </c>
      <c r="F321" s="24">
        <v>1838.48333</v>
      </c>
      <c r="G321" s="24">
        <v>293.70227</v>
      </c>
      <c r="H321" s="24">
        <v>0</v>
      </c>
      <c r="I321" s="24">
        <v>0</v>
      </c>
    </row>
    <row r="322" spans="1:9" ht="21.95" customHeight="1">
      <c r="A322" s="66"/>
      <c r="B322" s="64"/>
      <c r="C322" s="35">
        <v>2023</v>
      </c>
      <c r="D322" s="9">
        <f t="shared" si="35"/>
        <v>2089.1855999999998</v>
      </c>
      <c r="E322" s="24">
        <v>0</v>
      </c>
      <c r="F322" s="24">
        <v>1859.375</v>
      </c>
      <c r="G322" s="24">
        <v>229.81059999999999</v>
      </c>
      <c r="H322" s="24">
        <v>0</v>
      </c>
      <c r="I322" s="24">
        <v>0</v>
      </c>
    </row>
    <row r="323" spans="1:9" ht="21.95" customHeight="1">
      <c r="A323" s="66"/>
      <c r="B323" s="64"/>
      <c r="C323" s="35">
        <v>2024</v>
      </c>
      <c r="D323" s="9">
        <f t="shared" si="35"/>
        <v>2089.1856000000002</v>
      </c>
      <c r="E323" s="24">
        <v>0</v>
      </c>
      <c r="F323" s="24">
        <v>1880.2670000000001</v>
      </c>
      <c r="G323" s="24">
        <v>208.9186</v>
      </c>
      <c r="H323" s="24">
        <v>0</v>
      </c>
      <c r="I323" s="24">
        <v>0</v>
      </c>
    </row>
    <row r="324" spans="1:9" ht="21.95" customHeight="1">
      <c r="A324" s="66"/>
      <c r="B324" s="64"/>
      <c r="C324" s="35">
        <v>2025</v>
      </c>
      <c r="D324" s="9">
        <f t="shared" si="35"/>
        <v>2089.1855999999998</v>
      </c>
      <c r="E324" s="24"/>
      <c r="F324" s="24">
        <v>1859.375</v>
      </c>
      <c r="G324" s="24">
        <v>229.81059999999999</v>
      </c>
      <c r="H324" s="24"/>
      <c r="I324" s="24"/>
    </row>
    <row r="325" spans="1:9" ht="21.95" customHeight="1">
      <c r="A325" s="67"/>
      <c r="B325" s="64"/>
      <c r="C325" s="37" t="s">
        <v>8</v>
      </c>
      <c r="D325" s="9">
        <f t="shared" si="35"/>
        <v>8399.7423999999992</v>
      </c>
      <c r="E325" s="9">
        <f>SUM(E321:E324)</f>
        <v>0</v>
      </c>
      <c r="F325" s="9">
        <f>SUM(F321:F324)</f>
        <v>7437.5003299999998</v>
      </c>
      <c r="G325" s="9">
        <f>SUM(G321:G324)</f>
        <v>962.24207000000001</v>
      </c>
      <c r="H325" s="9">
        <f>SUM(H321:H324)</f>
        <v>0</v>
      </c>
      <c r="I325" s="9">
        <f>SUM(I321:I324)</f>
        <v>0</v>
      </c>
    </row>
    <row r="326" spans="1:9" ht="21.95" customHeight="1">
      <c r="A326" s="61" t="s">
        <v>192</v>
      </c>
      <c r="B326" s="62"/>
      <c r="C326" s="62"/>
      <c r="D326" s="62"/>
      <c r="E326" s="62"/>
      <c r="F326" s="62"/>
      <c r="G326" s="62"/>
      <c r="H326" s="62"/>
      <c r="I326" s="63"/>
    </row>
    <row r="327" spans="1:9" ht="21.95" customHeight="1">
      <c r="A327" s="75" t="s">
        <v>66</v>
      </c>
      <c r="B327" s="74" t="s">
        <v>179</v>
      </c>
      <c r="C327" s="37">
        <v>2022</v>
      </c>
      <c r="D327" s="9">
        <f t="shared" ref="D327:I330" si="36">D332+D336+D340+D345</f>
        <v>23584.46</v>
      </c>
      <c r="E327" s="9">
        <f t="shared" si="36"/>
        <v>0</v>
      </c>
      <c r="F327" s="9">
        <f t="shared" si="36"/>
        <v>0</v>
      </c>
      <c r="G327" s="9">
        <f t="shared" si="36"/>
        <v>23584.46</v>
      </c>
      <c r="H327" s="9">
        <f t="shared" si="36"/>
        <v>0</v>
      </c>
      <c r="I327" s="9">
        <f t="shared" si="36"/>
        <v>0</v>
      </c>
    </row>
    <row r="328" spans="1:9" ht="21.95" customHeight="1">
      <c r="A328" s="76"/>
      <c r="B328" s="74"/>
      <c r="C328" s="37">
        <v>2023</v>
      </c>
      <c r="D328" s="9">
        <f t="shared" si="36"/>
        <v>15581.2</v>
      </c>
      <c r="E328" s="9">
        <f t="shared" si="36"/>
        <v>0</v>
      </c>
      <c r="F328" s="9">
        <f t="shared" si="36"/>
        <v>0</v>
      </c>
      <c r="G328" s="9">
        <f t="shared" si="36"/>
        <v>15581.2</v>
      </c>
      <c r="H328" s="9">
        <f t="shared" si="36"/>
        <v>0</v>
      </c>
      <c r="I328" s="9">
        <f t="shared" si="36"/>
        <v>0</v>
      </c>
    </row>
    <row r="329" spans="1:9" ht="21.95" customHeight="1">
      <c r="A329" s="76"/>
      <c r="B329" s="74"/>
      <c r="C329" s="37">
        <v>2024</v>
      </c>
      <c r="D329" s="9">
        <f t="shared" si="36"/>
        <v>16467.8</v>
      </c>
      <c r="E329" s="9">
        <f t="shared" si="36"/>
        <v>0</v>
      </c>
      <c r="F329" s="9">
        <f t="shared" si="36"/>
        <v>0</v>
      </c>
      <c r="G329" s="9">
        <f t="shared" si="36"/>
        <v>16467.8</v>
      </c>
      <c r="H329" s="9">
        <f t="shared" si="36"/>
        <v>0</v>
      </c>
      <c r="I329" s="9">
        <f t="shared" si="36"/>
        <v>0</v>
      </c>
    </row>
    <row r="330" spans="1:9" ht="21.95" customHeight="1">
      <c r="A330" s="76"/>
      <c r="B330" s="74"/>
      <c r="C330" s="37">
        <v>2025</v>
      </c>
      <c r="D330" s="9">
        <f>D335+D339+D343+D348</f>
        <v>16467.8</v>
      </c>
      <c r="E330" s="9">
        <v>0</v>
      </c>
      <c r="F330" s="9">
        <v>0</v>
      </c>
      <c r="G330" s="9">
        <f t="shared" si="36"/>
        <v>16467.8</v>
      </c>
      <c r="H330" s="9">
        <v>0</v>
      </c>
      <c r="I330" s="9">
        <v>0</v>
      </c>
    </row>
    <row r="331" spans="1:9" ht="21.95" customHeight="1">
      <c r="A331" s="77"/>
      <c r="B331" s="74"/>
      <c r="C331" s="37" t="s">
        <v>8</v>
      </c>
      <c r="D331" s="9">
        <f t="shared" ref="D331:I331" si="37">SUM(D327:D330)</f>
        <v>72101.260000000009</v>
      </c>
      <c r="E331" s="9">
        <f t="shared" si="37"/>
        <v>0</v>
      </c>
      <c r="F331" s="9">
        <f t="shared" si="37"/>
        <v>0</v>
      </c>
      <c r="G331" s="9">
        <f t="shared" si="37"/>
        <v>72101.260000000009</v>
      </c>
      <c r="H331" s="9">
        <f t="shared" si="37"/>
        <v>0</v>
      </c>
      <c r="I331" s="9">
        <f t="shared" si="37"/>
        <v>0</v>
      </c>
    </row>
    <row r="332" spans="1:9" ht="21.95" hidden="1" customHeight="1">
      <c r="A332" s="65"/>
      <c r="B332" s="65"/>
      <c r="C332" s="35">
        <v>2022</v>
      </c>
      <c r="D332" s="9"/>
      <c r="E332" s="24"/>
      <c r="F332" s="24"/>
      <c r="G332" s="24"/>
      <c r="H332" s="24"/>
      <c r="I332" s="24"/>
    </row>
    <row r="333" spans="1:9" ht="21.95" hidden="1" customHeight="1">
      <c r="A333" s="66"/>
      <c r="B333" s="66"/>
      <c r="C333" s="35">
        <v>2023</v>
      </c>
      <c r="D333" s="9"/>
      <c r="E333" s="24"/>
      <c r="F333" s="24"/>
      <c r="G333" s="24"/>
      <c r="H333" s="24"/>
      <c r="I333" s="24"/>
    </row>
    <row r="334" spans="1:9" ht="21.95" hidden="1" customHeight="1">
      <c r="A334" s="66"/>
      <c r="B334" s="66"/>
      <c r="C334" s="35">
        <v>2024</v>
      </c>
      <c r="D334" s="9"/>
      <c r="E334" s="24"/>
      <c r="F334" s="24"/>
      <c r="G334" s="24"/>
      <c r="H334" s="24"/>
      <c r="I334" s="24"/>
    </row>
    <row r="335" spans="1:9" ht="21.95" hidden="1" customHeight="1">
      <c r="A335" s="67"/>
      <c r="B335" s="67"/>
      <c r="C335" s="37" t="s">
        <v>8</v>
      </c>
      <c r="D335" s="9"/>
      <c r="E335" s="9"/>
      <c r="F335" s="9"/>
      <c r="G335" s="9"/>
      <c r="H335" s="9"/>
      <c r="I335" s="9"/>
    </row>
    <row r="336" spans="1:9" ht="21.95" hidden="1" customHeight="1">
      <c r="A336" s="65"/>
      <c r="B336" s="65"/>
      <c r="C336" s="35">
        <v>2022</v>
      </c>
      <c r="D336" s="9"/>
      <c r="E336" s="24"/>
      <c r="F336" s="24"/>
      <c r="G336" s="24"/>
      <c r="H336" s="24"/>
      <c r="I336" s="24"/>
    </row>
    <row r="337" spans="1:9" ht="21.95" hidden="1" customHeight="1">
      <c r="A337" s="66"/>
      <c r="B337" s="66"/>
      <c r="C337" s="35">
        <v>2023</v>
      </c>
      <c r="D337" s="9"/>
      <c r="E337" s="24"/>
      <c r="F337" s="24"/>
      <c r="G337" s="24"/>
      <c r="H337" s="24"/>
      <c r="I337" s="24"/>
    </row>
    <row r="338" spans="1:9" ht="21.95" hidden="1" customHeight="1">
      <c r="A338" s="66"/>
      <c r="B338" s="66"/>
      <c r="C338" s="35">
        <v>2024</v>
      </c>
      <c r="D338" s="9"/>
      <c r="E338" s="24"/>
      <c r="F338" s="24"/>
      <c r="G338" s="24"/>
      <c r="H338" s="24"/>
      <c r="I338" s="24"/>
    </row>
    <row r="339" spans="1:9" ht="21.95" hidden="1" customHeight="1">
      <c r="A339" s="67"/>
      <c r="B339" s="67"/>
      <c r="C339" s="37" t="s">
        <v>8</v>
      </c>
      <c r="D339" s="9"/>
      <c r="E339" s="9"/>
      <c r="F339" s="9"/>
      <c r="G339" s="9"/>
      <c r="H339" s="9"/>
      <c r="I339" s="9"/>
    </row>
    <row r="340" spans="1:9" ht="21.95" customHeight="1">
      <c r="A340" s="65" t="s">
        <v>42</v>
      </c>
      <c r="B340" s="64" t="s">
        <v>179</v>
      </c>
      <c r="C340" s="35">
        <v>2022</v>
      </c>
      <c r="D340" s="9">
        <f t="shared" ref="D340:D349" si="38">SUM(E340:I340)</f>
        <v>14111.22</v>
      </c>
      <c r="E340" s="24">
        <v>0</v>
      </c>
      <c r="F340" s="24">
        <v>0</v>
      </c>
      <c r="G340" s="24">
        <v>14111.22</v>
      </c>
      <c r="H340" s="24">
        <v>0</v>
      </c>
      <c r="I340" s="24">
        <v>0</v>
      </c>
    </row>
    <row r="341" spans="1:9" ht="21.95" customHeight="1">
      <c r="A341" s="66"/>
      <c r="B341" s="64"/>
      <c r="C341" s="35">
        <v>2023</v>
      </c>
      <c r="D341" s="9">
        <f t="shared" si="38"/>
        <v>5743.7</v>
      </c>
      <c r="E341" s="24">
        <v>0</v>
      </c>
      <c r="F341" s="24">
        <v>0</v>
      </c>
      <c r="G341" s="24">
        <v>5743.7</v>
      </c>
      <c r="H341" s="24">
        <v>0</v>
      </c>
      <c r="I341" s="24">
        <v>0</v>
      </c>
    </row>
    <row r="342" spans="1:9" ht="21.95" customHeight="1">
      <c r="A342" s="66"/>
      <c r="B342" s="64"/>
      <c r="C342" s="35">
        <v>2024</v>
      </c>
      <c r="D342" s="9">
        <f t="shared" si="38"/>
        <v>6069.9</v>
      </c>
      <c r="E342" s="24">
        <v>0</v>
      </c>
      <c r="F342" s="24">
        <v>0</v>
      </c>
      <c r="G342" s="24">
        <v>6069.9</v>
      </c>
      <c r="H342" s="24">
        <v>0</v>
      </c>
      <c r="I342" s="24">
        <v>0</v>
      </c>
    </row>
    <row r="343" spans="1:9" ht="21.95" customHeight="1">
      <c r="A343" s="66"/>
      <c r="B343" s="64"/>
      <c r="C343" s="35">
        <v>2025</v>
      </c>
      <c r="D343" s="9">
        <f t="shared" si="38"/>
        <v>6069.9</v>
      </c>
      <c r="E343" s="24">
        <v>0</v>
      </c>
      <c r="F343" s="24">
        <v>0</v>
      </c>
      <c r="G343" s="24">
        <v>6069.9</v>
      </c>
      <c r="H343" s="24">
        <v>0</v>
      </c>
      <c r="I343" s="24">
        <v>0</v>
      </c>
    </row>
    <row r="344" spans="1:9" ht="21.95" customHeight="1">
      <c r="A344" s="67"/>
      <c r="B344" s="64"/>
      <c r="C344" s="37" t="s">
        <v>8</v>
      </c>
      <c r="D344" s="9">
        <f t="shared" si="38"/>
        <v>31994.720000000001</v>
      </c>
      <c r="E344" s="9">
        <f>SUM(E340:E343)</f>
        <v>0</v>
      </c>
      <c r="F344" s="9">
        <f>SUM(F340:F343)</f>
        <v>0</v>
      </c>
      <c r="G344" s="9">
        <f>SUM(G340:G343)</f>
        <v>31994.720000000001</v>
      </c>
      <c r="H344" s="9">
        <f>SUM(H340:H343)</f>
        <v>0</v>
      </c>
      <c r="I344" s="9">
        <f>SUM(I340:I343)</f>
        <v>0</v>
      </c>
    </row>
    <row r="345" spans="1:9" ht="21.95" customHeight="1">
      <c r="A345" s="65" t="s">
        <v>41</v>
      </c>
      <c r="B345" s="64" t="s">
        <v>168</v>
      </c>
      <c r="C345" s="35">
        <v>2022</v>
      </c>
      <c r="D345" s="9">
        <f t="shared" si="38"/>
        <v>9473.24</v>
      </c>
      <c r="E345" s="24">
        <v>0</v>
      </c>
      <c r="F345" s="24">
        <v>0</v>
      </c>
      <c r="G345" s="24">
        <v>9473.24</v>
      </c>
      <c r="H345" s="24">
        <v>0</v>
      </c>
      <c r="I345" s="24">
        <v>0</v>
      </c>
    </row>
    <row r="346" spans="1:9" ht="21.95" customHeight="1">
      <c r="A346" s="66"/>
      <c r="B346" s="64"/>
      <c r="C346" s="35">
        <v>2023</v>
      </c>
      <c r="D346" s="9">
        <f t="shared" si="38"/>
        <v>9837.5</v>
      </c>
      <c r="E346" s="24">
        <v>0</v>
      </c>
      <c r="F346" s="24">
        <v>0</v>
      </c>
      <c r="G346" s="24">
        <v>9837.5</v>
      </c>
      <c r="H346" s="24">
        <v>0</v>
      </c>
      <c r="I346" s="24">
        <v>0</v>
      </c>
    </row>
    <row r="347" spans="1:9" ht="21.95" customHeight="1">
      <c r="A347" s="66"/>
      <c r="B347" s="64"/>
      <c r="C347" s="35">
        <v>2024</v>
      </c>
      <c r="D347" s="9">
        <f t="shared" si="38"/>
        <v>10397.9</v>
      </c>
      <c r="E347" s="24">
        <v>0</v>
      </c>
      <c r="F347" s="9">
        <f>SUM(F344:F346)</f>
        <v>0</v>
      </c>
      <c r="G347" s="24">
        <v>10397.9</v>
      </c>
      <c r="H347" s="24">
        <v>0</v>
      </c>
      <c r="I347" s="24">
        <v>0</v>
      </c>
    </row>
    <row r="348" spans="1:9" ht="21.95" customHeight="1">
      <c r="A348" s="66"/>
      <c r="B348" s="64"/>
      <c r="C348" s="35">
        <v>2025</v>
      </c>
      <c r="D348" s="9">
        <f t="shared" si="38"/>
        <v>10397.9</v>
      </c>
      <c r="E348" s="24">
        <v>0</v>
      </c>
      <c r="F348" s="9">
        <f>SUM(F345:F347)</f>
        <v>0</v>
      </c>
      <c r="G348" s="24">
        <v>10397.9</v>
      </c>
      <c r="H348" s="24">
        <v>0</v>
      </c>
      <c r="I348" s="24">
        <v>0</v>
      </c>
    </row>
    <row r="349" spans="1:9" ht="21.95" customHeight="1">
      <c r="A349" s="67"/>
      <c r="B349" s="64"/>
      <c r="C349" s="37" t="s">
        <v>8</v>
      </c>
      <c r="D349" s="9">
        <f t="shared" si="38"/>
        <v>40106.54</v>
      </c>
      <c r="E349" s="9">
        <f>SUM(E345:E348)</f>
        <v>0</v>
      </c>
      <c r="F349" s="9">
        <f>SUM(F345:F348)</f>
        <v>0</v>
      </c>
      <c r="G349" s="9">
        <f>SUM(G345:G348)</f>
        <v>40106.54</v>
      </c>
      <c r="H349" s="9">
        <f>SUM(H345:H348)</f>
        <v>0</v>
      </c>
      <c r="I349" s="23">
        <f>SUM(I345:I348)</f>
        <v>0</v>
      </c>
    </row>
    <row r="350" spans="1:9" ht="21.95" customHeight="1">
      <c r="A350" s="25"/>
      <c r="B350" s="26"/>
      <c r="C350" s="27"/>
      <c r="D350" s="22"/>
      <c r="E350" s="22"/>
      <c r="F350" s="22"/>
      <c r="G350" s="22"/>
      <c r="H350" s="22"/>
      <c r="I350" s="23"/>
    </row>
    <row r="351" spans="1:9" ht="21.95" customHeight="1">
      <c r="A351" s="61" t="s">
        <v>193</v>
      </c>
      <c r="B351" s="62"/>
      <c r="C351" s="62"/>
      <c r="D351" s="62"/>
      <c r="E351" s="62"/>
      <c r="F351" s="62"/>
      <c r="G351" s="62"/>
      <c r="H351" s="62"/>
      <c r="I351" s="63"/>
    </row>
    <row r="352" spans="1:9" ht="35.1" customHeight="1">
      <c r="A352" s="75" t="s">
        <v>66</v>
      </c>
      <c r="B352" s="74" t="s">
        <v>180</v>
      </c>
      <c r="C352" s="37">
        <v>2022</v>
      </c>
      <c r="D352" s="9">
        <f>E352+F352+G352+H352+I352</f>
        <v>127140.15999999999</v>
      </c>
      <c r="E352" s="9">
        <f>E357+E361+E374+E379+E384+E393+E398+E403+E408+E413+E422+E427</f>
        <v>20720.7</v>
      </c>
      <c r="F352" s="9">
        <f>F365+F370+F374+F379+F388+F393+F398+F403+F408+F417+F422+F427</f>
        <v>106419.45999999999</v>
      </c>
      <c r="G352" s="9">
        <f t="shared" ref="G352:H355" si="39">G413+G427</f>
        <v>0</v>
      </c>
      <c r="H352" s="9">
        <f t="shared" si="39"/>
        <v>0</v>
      </c>
      <c r="I352" s="9">
        <f>SUM(I416+I431)</f>
        <v>0</v>
      </c>
    </row>
    <row r="353" spans="1:9" ht="35.1" customHeight="1">
      <c r="A353" s="76"/>
      <c r="B353" s="74"/>
      <c r="C353" s="37">
        <v>2023</v>
      </c>
      <c r="D353" s="9">
        <f>E353+F353+G353+H353+I353</f>
        <v>122415.03000000001</v>
      </c>
      <c r="E353" s="9">
        <f>E358+E362+E375+E380+E385+E394+E399+E404+E409+E414+E423+E428</f>
        <v>22034.99</v>
      </c>
      <c r="F353" s="9">
        <f>F366+F371+F375+F380+F389+F394+F399+F404+F409+F418+F423+F428</f>
        <v>100380.04000000001</v>
      </c>
      <c r="G353" s="9">
        <f t="shared" si="39"/>
        <v>0</v>
      </c>
      <c r="H353" s="9">
        <f t="shared" si="39"/>
        <v>0</v>
      </c>
      <c r="I353" s="9">
        <f>SUM(I427+I432)</f>
        <v>0</v>
      </c>
    </row>
    <row r="354" spans="1:9" ht="35.1" customHeight="1">
      <c r="A354" s="76"/>
      <c r="B354" s="74"/>
      <c r="C354" s="37">
        <v>2024</v>
      </c>
      <c r="D354" s="9">
        <f>E354+F354+G354+H354+I354</f>
        <v>118567.94</v>
      </c>
      <c r="E354" s="9">
        <f>E359+E363+E376+E381+E386+E395+E400+E405+E410+E415+E424+E429</f>
        <v>22032.94</v>
      </c>
      <c r="F354" s="9">
        <f>F367+F372+F376+F381+F390+F395+F400+F405+F410+F419+F424+F429</f>
        <v>96535</v>
      </c>
      <c r="G354" s="9">
        <f t="shared" si="39"/>
        <v>0</v>
      </c>
      <c r="H354" s="9">
        <f t="shared" si="39"/>
        <v>0</v>
      </c>
      <c r="I354" s="9">
        <f>SUM(I428+I433)</f>
        <v>0</v>
      </c>
    </row>
    <row r="355" spans="1:9" ht="35.1" customHeight="1">
      <c r="A355" s="76"/>
      <c r="B355" s="74"/>
      <c r="C355" s="37">
        <v>2025</v>
      </c>
      <c r="D355" s="9">
        <f>E355+F355+G355+H355+I355</f>
        <v>102827.98999999999</v>
      </c>
      <c r="E355" s="9">
        <f>E368+E377+E382+E391+E396+E401+E406+E411+E420+E430</f>
        <v>22650.93</v>
      </c>
      <c r="F355" s="38">
        <f>F368+F373+F377+F382+F391+F396+F401+F406+F411+F420+F425+F430</f>
        <v>80177.06</v>
      </c>
      <c r="G355" s="9">
        <f t="shared" si="39"/>
        <v>0</v>
      </c>
      <c r="H355" s="9">
        <f t="shared" si="39"/>
        <v>0</v>
      </c>
      <c r="I355" s="9">
        <f>SUM(I429+I434)</f>
        <v>0</v>
      </c>
    </row>
    <row r="356" spans="1:9" ht="34.5" customHeight="1">
      <c r="A356" s="77"/>
      <c r="B356" s="74"/>
      <c r="C356" s="37" t="s">
        <v>8</v>
      </c>
      <c r="D356" s="9">
        <f>SUM(D352:D355)</f>
        <v>470951.12</v>
      </c>
      <c r="E356" s="9">
        <f>SUM(E352:E355)</f>
        <v>87439.56</v>
      </c>
      <c r="F356" s="9">
        <f>SUM(F352:F355)</f>
        <v>383511.56</v>
      </c>
      <c r="G356" s="9">
        <f>SUM(G352:G354)</f>
        <v>0</v>
      </c>
      <c r="H356" s="9">
        <f>SUM(H352:H355)</f>
        <v>0</v>
      </c>
      <c r="I356" s="9">
        <f>SUM(I352:I355)</f>
        <v>0</v>
      </c>
    </row>
    <row r="357" spans="1:9" ht="21.95" hidden="1" customHeight="1">
      <c r="A357" s="65" t="s">
        <v>40</v>
      </c>
      <c r="B357" s="64" t="s">
        <v>181</v>
      </c>
      <c r="C357" s="35">
        <v>2022</v>
      </c>
      <c r="D357" s="9">
        <f t="shared" ref="D357:D369" si="40">SUM(E357:I357)</f>
        <v>0</v>
      </c>
      <c r="E357" s="24"/>
      <c r="F357" s="24">
        <v>0</v>
      </c>
      <c r="G357" s="24"/>
      <c r="H357" s="24">
        <v>0</v>
      </c>
      <c r="I357" s="24">
        <v>0</v>
      </c>
    </row>
    <row r="358" spans="1:9" ht="21.95" hidden="1" customHeight="1">
      <c r="A358" s="66"/>
      <c r="B358" s="64"/>
      <c r="C358" s="35">
        <v>2023</v>
      </c>
      <c r="D358" s="9">
        <f t="shared" si="40"/>
        <v>0</v>
      </c>
      <c r="E358" s="24"/>
      <c r="F358" s="24">
        <v>0</v>
      </c>
      <c r="G358" s="24"/>
      <c r="H358" s="24">
        <v>0</v>
      </c>
      <c r="I358" s="24">
        <v>0</v>
      </c>
    </row>
    <row r="359" spans="1:9" ht="30" hidden="1" customHeight="1">
      <c r="A359" s="66"/>
      <c r="B359" s="64"/>
      <c r="C359" s="35">
        <v>2024</v>
      </c>
      <c r="D359" s="9">
        <f t="shared" si="40"/>
        <v>0</v>
      </c>
      <c r="E359" s="24">
        <v>0</v>
      </c>
      <c r="F359" s="24">
        <v>0</v>
      </c>
      <c r="G359" s="24"/>
      <c r="H359" s="24">
        <v>0</v>
      </c>
      <c r="I359" s="24">
        <v>0</v>
      </c>
    </row>
    <row r="360" spans="1:9" ht="26.25" hidden="1" customHeight="1">
      <c r="A360" s="67"/>
      <c r="B360" s="64"/>
      <c r="C360" s="37" t="s">
        <v>8</v>
      </c>
      <c r="D360" s="9">
        <f t="shared" si="40"/>
        <v>0</v>
      </c>
      <c r="E360" s="9">
        <f>SUM(E357:E359)</f>
        <v>0</v>
      </c>
      <c r="F360" s="9">
        <f>SUM(F357:F359)</f>
        <v>0</v>
      </c>
      <c r="G360" s="9">
        <f>SUM(G357:G359)</f>
        <v>0</v>
      </c>
      <c r="H360" s="9">
        <f>SUM(H357:H359)</f>
        <v>0</v>
      </c>
      <c r="I360" s="9">
        <f>SUM(I357:I359)</f>
        <v>0</v>
      </c>
    </row>
    <row r="361" spans="1:9" ht="21.95" hidden="1" customHeight="1">
      <c r="A361" s="64" t="s">
        <v>39</v>
      </c>
      <c r="B361" s="64" t="s">
        <v>181</v>
      </c>
      <c r="C361" s="35">
        <v>2022</v>
      </c>
      <c r="D361" s="9">
        <f t="shared" si="40"/>
        <v>0</v>
      </c>
      <c r="E361" s="24">
        <v>0</v>
      </c>
      <c r="F361" s="24"/>
      <c r="G361" s="24"/>
      <c r="H361" s="24">
        <v>0</v>
      </c>
      <c r="I361" s="24">
        <v>0</v>
      </c>
    </row>
    <row r="362" spans="1:9" ht="21.95" hidden="1" customHeight="1">
      <c r="A362" s="64"/>
      <c r="B362" s="64"/>
      <c r="C362" s="35">
        <v>2023</v>
      </c>
      <c r="D362" s="9">
        <f t="shared" si="40"/>
        <v>0</v>
      </c>
      <c r="E362" s="24">
        <v>0</v>
      </c>
      <c r="F362" s="24"/>
      <c r="G362" s="24"/>
      <c r="H362" s="24">
        <v>0</v>
      </c>
      <c r="I362" s="24">
        <v>0</v>
      </c>
    </row>
    <row r="363" spans="1:9" ht="28.5" hidden="1" customHeight="1">
      <c r="A363" s="64"/>
      <c r="B363" s="64"/>
      <c r="C363" s="35">
        <v>2024</v>
      </c>
      <c r="D363" s="9">
        <f t="shared" si="40"/>
        <v>0</v>
      </c>
      <c r="E363" s="24">
        <v>0</v>
      </c>
      <c r="F363" s="24"/>
      <c r="G363" s="24"/>
      <c r="H363" s="24">
        <v>0</v>
      </c>
      <c r="I363" s="24">
        <v>0</v>
      </c>
    </row>
    <row r="364" spans="1:9" ht="29.25" hidden="1" customHeight="1">
      <c r="A364" s="64"/>
      <c r="B364" s="64"/>
      <c r="C364" s="37" t="s">
        <v>8</v>
      </c>
      <c r="D364" s="9">
        <f t="shared" si="40"/>
        <v>0</v>
      </c>
      <c r="E364" s="9">
        <f>SUM(E361:E363)</f>
        <v>0</v>
      </c>
      <c r="F364" s="9">
        <f>SUM(F361:F363)</f>
        <v>0</v>
      </c>
      <c r="G364" s="9">
        <f>SUM(G361:G363)</f>
        <v>0</v>
      </c>
      <c r="H364" s="9">
        <f>SUM(H361:H363)</f>
        <v>0</v>
      </c>
      <c r="I364" s="9">
        <f>SUM(I361:I363)</f>
        <v>0</v>
      </c>
    </row>
    <row r="365" spans="1:9" ht="29.25" customHeight="1">
      <c r="A365" s="64" t="s">
        <v>39</v>
      </c>
      <c r="B365" s="64" t="s">
        <v>181</v>
      </c>
      <c r="C365" s="35">
        <v>2022</v>
      </c>
      <c r="D365" s="9">
        <f t="shared" si="40"/>
        <v>8578.5</v>
      </c>
      <c r="E365" s="24">
        <v>0</v>
      </c>
      <c r="F365" s="24">
        <v>8578.5</v>
      </c>
      <c r="G365" s="24">
        <v>0</v>
      </c>
      <c r="H365" s="24">
        <v>0</v>
      </c>
      <c r="I365" s="24">
        <v>0</v>
      </c>
    </row>
    <row r="366" spans="1:9" ht="29.25" customHeight="1">
      <c r="A366" s="64"/>
      <c r="B366" s="64"/>
      <c r="C366" s="35">
        <v>2023</v>
      </c>
      <c r="D366" s="9">
        <f t="shared" si="40"/>
        <v>8931.9</v>
      </c>
      <c r="E366" s="24">
        <v>0</v>
      </c>
      <c r="F366" s="24">
        <v>8931.9</v>
      </c>
      <c r="G366" s="24">
        <v>0</v>
      </c>
      <c r="H366" s="24">
        <v>0</v>
      </c>
      <c r="I366" s="24">
        <v>0</v>
      </c>
    </row>
    <row r="367" spans="1:9" ht="29.25" customHeight="1">
      <c r="A367" s="64"/>
      <c r="B367" s="64"/>
      <c r="C367" s="35">
        <v>2024</v>
      </c>
      <c r="D367" s="9">
        <f t="shared" si="40"/>
        <v>6677.7</v>
      </c>
      <c r="E367" s="24">
        <v>0</v>
      </c>
      <c r="F367" s="24">
        <v>6677.7</v>
      </c>
      <c r="G367" s="24">
        <v>0</v>
      </c>
      <c r="H367" s="24">
        <v>0</v>
      </c>
      <c r="I367" s="24">
        <v>0</v>
      </c>
    </row>
    <row r="368" spans="1:9" ht="29.25" customHeight="1">
      <c r="A368" s="64"/>
      <c r="B368" s="64"/>
      <c r="C368" s="35">
        <v>2025</v>
      </c>
      <c r="D368" s="9">
        <f t="shared" si="40"/>
        <v>6677.7</v>
      </c>
      <c r="E368" s="24">
        <v>0</v>
      </c>
      <c r="F368" s="24">
        <v>6677.7</v>
      </c>
      <c r="G368" s="24">
        <v>0</v>
      </c>
      <c r="H368" s="24">
        <v>0</v>
      </c>
      <c r="I368" s="24">
        <v>0</v>
      </c>
    </row>
    <row r="369" spans="1:9" ht="29.25" customHeight="1">
      <c r="A369" s="64"/>
      <c r="B369" s="64"/>
      <c r="C369" s="37" t="s">
        <v>8</v>
      </c>
      <c r="D369" s="9">
        <f t="shared" si="40"/>
        <v>30865.800000000003</v>
      </c>
      <c r="E369" s="9">
        <f>SUM(E365:E368)</f>
        <v>0</v>
      </c>
      <c r="F369" s="9">
        <f>SUM(F365:F368)</f>
        <v>30865.800000000003</v>
      </c>
      <c r="G369" s="9">
        <f>SUM(G365:G367)</f>
        <v>0</v>
      </c>
      <c r="H369" s="9">
        <f>SUM(H365:H368)</f>
        <v>0</v>
      </c>
      <c r="I369" s="9">
        <f>SUM(I365:I368)</f>
        <v>0</v>
      </c>
    </row>
    <row r="370" spans="1:9" ht="29.25" hidden="1" customHeight="1">
      <c r="A370" s="65"/>
      <c r="B370" s="65"/>
      <c r="C370" s="35"/>
      <c r="D370" s="9"/>
      <c r="E370" s="24"/>
      <c r="F370" s="24"/>
      <c r="G370" s="24"/>
      <c r="H370" s="24"/>
      <c r="I370" s="24"/>
    </row>
    <row r="371" spans="1:9" ht="39.75" hidden="1" customHeight="1">
      <c r="A371" s="66"/>
      <c r="B371" s="66"/>
      <c r="C371" s="35"/>
      <c r="D371" s="9"/>
      <c r="E371" s="24"/>
      <c r="F371" s="24"/>
      <c r="G371" s="24"/>
      <c r="H371" s="24"/>
      <c r="I371" s="24"/>
    </row>
    <row r="372" spans="1:9" ht="38.25" hidden="1" customHeight="1">
      <c r="A372" s="66"/>
      <c r="B372" s="66"/>
      <c r="C372" s="35"/>
      <c r="D372" s="9"/>
      <c r="E372" s="24"/>
      <c r="F372" s="24"/>
      <c r="G372" s="24"/>
      <c r="H372" s="24"/>
      <c r="I372" s="24"/>
    </row>
    <row r="373" spans="1:9" ht="38.25" hidden="1" customHeight="1">
      <c r="A373" s="67"/>
      <c r="B373" s="67"/>
      <c r="C373" s="37"/>
      <c r="D373" s="9"/>
      <c r="E373" s="9"/>
      <c r="F373" s="9"/>
      <c r="G373" s="9"/>
      <c r="H373" s="9"/>
      <c r="I373" s="9"/>
    </row>
    <row r="374" spans="1:9" ht="33" customHeight="1">
      <c r="A374" s="64" t="s">
        <v>194</v>
      </c>
      <c r="B374" s="64" t="s">
        <v>168</v>
      </c>
      <c r="C374" s="35">
        <v>2022</v>
      </c>
      <c r="D374" s="9">
        <f t="shared" ref="D374:D412" si="41">SUM(E374:I374)</f>
        <v>31427.53</v>
      </c>
      <c r="E374" s="24">
        <v>0</v>
      </c>
      <c r="F374" s="24">
        <v>31427.53</v>
      </c>
      <c r="G374" s="24">
        <v>0</v>
      </c>
      <c r="H374" s="24">
        <v>0</v>
      </c>
      <c r="I374" s="24">
        <v>0</v>
      </c>
    </row>
    <row r="375" spans="1:9" ht="33" customHeight="1">
      <c r="A375" s="64"/>
      <c r="B375" s="64"/>
      <c r="C375" s="35">
        <v>2023</v>
      </c>
      <c r="D375" s="9">
        <f t="shared" si="41"/>
        <v>29160.3</v>
      </c>
      <c r="E375" s="24">
        <v>0</v>
      </c>
      <c r="F375" s="24">
        <v>29160.3</v>
      </c>
      <c r="G375" s="24">
        <v>0</v>
      </c>
      <c r="H375" s="24">
        <v>0</v>
      </c>
      <c r="I375" s="24">
        <v>0</v>
      </c>
    </row>
    <row r="376" spans="1:9" ht="33" customHeight="1">
      <c r="A376" s="64"/>
      <c r="B376" s="64"/>
      <c r="C376" s="35">
        <v>2024</v>
      </c>
      <c r="D376" s="9">
        <f t="shared" si="41"/>
        <v>29160.3</v>
      </c>
      <c r="E376" s="24">
        <v>0</v>
      </c>
      <c r="F376" s="24">
        <v>29160.3</v>
      </c>
      <c r="G376" s="24">
        <v>0</v>
      </c>
      <c r="H376" s="24">
        <v>0</v>
      </c>
      <c r="I376" s="24">
        <v>0</v>
      </c>
    </row>
    <row r="377" spans="1:9" ht="33" customHeight="1">
      <c r="A377" s="64"/>
      <c r="B377" s="64"/>
      <c r="C377" s="35">
        <v>2025</v>
      </c>
      <c r="D377" s="9">
        <f t="shared" si="41"/>
        <v>29160.3</v>
      </c>
      <c r="E377" s="24">
        <v>0</v>
      </c>
      <c r="F377" s="24">
        <v>29160.3</v>
      </c>
      <c r="G377" s="24">
        <v>0</v>
      </c>
      <c r="H377" s="24">
        <v>0</v>
      </c>
      <c r="I377" s="24">
        <v>0</v>
      </c>
    </row>
    <row r="378" spans="1:9" ht="33" customHeight="1">
      <c r="A378" s="64"/>
      <c r="B378" s="64"/>
      <c r="C378" s="37" t="s">
        <v>8</v>
      </c>
      <c r="D378" s="9">
        <f t="shared" si="41"/>
        <v>118908.43000000001</v>
      </c>
      <c r="E378" s="9">
        <f>SUM(E374:E377)</f>
        <v>0</v>
      </c>
      <c r="F378" s="9">
        <f>SUM(F374:F377)</f>
        <v>118908.43000000001</v>
      </c>
      <c r="G378" s="9">
        <f>SUM(G374:G377)</f>
        <v>0</v>
      </c>
      <c r="H378" s="9">
        <f>SUM(H374:H377)</f>
        <v>0</v>
      </c>
      <c r="I378" s="9">
        <f>SUM(I374:I377)</f>
        <v>0</v>
      </c>
    </row>
    <row r="379" spans="1:9" ht="21.95" customHeight="1">
      <c r="A379" s="65" t="s">
        <v>38</v>
      </c>
      <c r="B379" s="64" t="s">
        <v>181</v>
      </c>
      <c r="C379" s="35">
        <v>2022</v>
      </c>
      <c r="D379" s="9">
        <f t="shared" si="41"/>
        <v>867.33</v>
      </c>
      <c r="E379" s="24">
        <v>0</v>
      </c>
      <c r="F379" s="24">
        <v>867.33</v>
      </c>
      <c r="G379" s="24">
        <v>0</v>
      </c>
      <c r="H379" s="24">
        <v>0</v>
      </c>
      <c r="I379" s="24">
        <v>0</v>
      </c>
    </row>
    <row r="380" spans="1:9" ht="24.75" customHeight="1">
      <c r="A380" s="66"/>
      <c r="B380" s="64"/>
      <c r="C380" s="35">
        <v>2023</v>
      </c>
      <c r="D380" s="9">
        <f t="shared" si="41"/>
        <v>1269.4000000000001</v>
      </c>
      <c r="E380" s="24">
        <v>0</v>
      </c>
      <c r="F380" s="24">
        <v>1269.4000000000001</v>
      </c>
      <c r="G380" s="24">
        <v>0</v>
      </c>
      <c r="H380" s="24">
        <v>0</v>
      </c>
      <c r="I380" s="24">
        <v>0</v>
      </c>
    </row>
    <row r="381" spans="1:9" ht="28.5" customHeight="1">
      <c r="A381" s="66"/>
      <c r="B381" s="64"/>
      <c r="C381" s="35">
        <v>2024</v>
      </c>
      <c r="D381" s="9">
        <f t="shared" si="41"/>
        <v>1232.2</v>
      </c>
      <c r="E381" s="24">
        <v>0</v>
      </c>
      <c r="F381" s="24">
        <v>1232.2</v>
      </c>
      <c r="G381" s="24">
        <v>0</v>
      </c>
      <c r="H381" s="24">
        <v>0</v>
      </c>
      <c r="I381" s="24">
        <v>0</v>
      </c>
    </row>
    <row r="382" spans="1:9" ht="20.25" customHeight="1">
      <c r="A382" s="66"/>
      <c r="B382" s="64"/>
      <c r="C382" s="35">
        <v>2025</v>
      </c>
      <c r="D382" s="9">
        <f t="shared" si="41"/>
        <v>1232.2</v>
      </c>
      <c r="E382" s="24">
        <v>0</v>
      </c>
      <c r="F382" s="24">
        <v>1232.2</v>
      </c>
      <c r="G382" s="24">
        <v>0</v>
      </c>
      <c r="H382" s="24">
        <v>0</v>
      </c>
      <c r="I382" s="24">
        <v>0</v>
      </c>
    </row>
    <row r="383" spans="1:9" ht="24.75" customHeight="1">
      <c r="A383" s="67"/>
      <c r="B383" s="64"/>
      <c r="C383" s="37" t="s">
        <v>8</v>
      </c>
      <c r="D383" s="9">
        <f t="shared" si="41"/>
        <v>4601.13</v>
      </c>
      <c r="E383" s="9">
        <f>SUM(E379:E382)</f>
        <v>0</v>
      </c>
      <c r="F383" s="9">
        <f>SUM(F379:F382)</f>
        <v>4601.13</v>
      </c>
      <c r="G383" s="9">
        <f>SUM(G379:G382)</f>
        <v>0</v>
      </c>
      <c r="H383" s="9">
        <f>SUM(H379:H382)</f>
        <v>0</v>
      </c>
      <c r="I383" s="9">
        <f>SUM(I379:I382)</f>
        <v>0</v>
      </c>
    </row>
    <row r="384" spans="1:9" ht="21.95" hidden="1" customHeight="1">
      <c r="A384" s="65" t="s">
        <v>36</v>
      </c>
      <c r="B384" s="64" t="s">
        <v>181</v>
      </c>
      <c r="C384" s="35">
        <v>2022</v>
      </c>
      <c r="D384" s="9">
        <f t="shared" si="41"/>
        <v>0</v>
      </c>
      <c r="E384" s="24">
        <v>0</v>
      </c>
      <c r="F384" s="24"/>
      <c r="G384" s="24">
        <v>0</v>
      </c>
      <c r="H384" s="24">
        <v>0</v>
      </c>
      <c r="I384" s="24">
        <v>0</v>
      </c>
    </row>
    <row r="385" spans="1:9" ht="21.95" hidden="1" customHeight="1">
      <c r="A385" s="66"/>
      <c r="B385" s="64"/>
      <c r="C385" s="35">
        <v>2023</v>
      </c>
      <c r="D385" s="9">
        <f t="shared" si="41"/>
        <v>0</v>
      </c>
      <c r="E385" s="24">
        <v>0</v>
      </c>
      <c r="F385" s="24"/>
      <c r="G385" s="24">
        <v>0</v>
      </c>
      <c r="H385" s="24">
        <v>0</v>
      </c>
      <c r="I385" s="24">
        <v>0</v>
      </c>
    </row>
    <row r="386" spans="1:9" ht="27.75" hidden="1" customHeight="1">
      <c r="A386" s="66"/>
      <c r="B386" s="64"/>
      <c r="C386" s="35">
        <v>2024</v>
      </c>
      <c r="D386" s="9">
        <f t="shared" si="41"/>
        <v>0</v>
      </c>
      <c r="E386" s="24">
        <v>0</v>
      </c>
      <c r="F386" s="24"/>
      <c r="G386" s="24">
        <v>0</v>
      </c>
      <c r="H386" s="24">
        <v>0</v>
      </c>
      <c r="I386" s="24">
        <v>0</v>
      </c>
    </row>
    <row r="387" spans="1:9" ht="23.25" hidden="1" customHeight="1">
      <c r="A387" s="67"/>
      <c r="B387" s="64"/>
      <c r="C387" s="37" t="s">
        <v>8</v>
      </c>
      <c r="D387" s="9">
        <f t="shared" si="41"/>
        <v>0</v>
      </c>
      <c r="E387" s="9">
        <f>SUM(E384:E386)</f>
        <v>0</v>
      </c>
      <c r="F387" s="9">
        <f>SUM(F384:F386)</f>
        <v>0</v>
      </c>
      <c r="G387" s="9">
        <f>SUM(G384:G386)</f>
        <v>0</v>
      </c>
      <c r="H387" s="9">
        <f>SUM(H384:H386)</f>
        <v>0</v>
      </c>
      <c r="I387" s="9">
        <f>SUM(I384:I386)</f>
        <v>0</v>
      </c>
    </row>
    <row r="388" spans="1:9" ht="23.25" customHeight="1">
      <c r="A388" s="65" t="s">
        <v>36</v>
      </c>
      <c r="B388" s="64" t="s">
        <v>181</v>
      </c>
      <c r="C388" s="35">
        <v>2022</v>
      </c>
      <c r="D388" s="9">
        <f t="shared" si="41"/>
        <v>19531</v>
      </c>
      <c r="E388" s="24">
        <v>0</v>
      </c>
      <c r="F388" s="24">
        <v>19531</v>
      </c>
      <c r="G388" s="24">
        <v>0</v>
      </c>
      <c r="H388" s="24">
        <v>0</v>
      </c>
      <c r="I388" s="24">
        <v>0</v>
      </c>
    </row>
    <row r="389" spans="1:9" ht="23.25" customHeight="1">
      <c r="A389" s="66"/>
      <c r="B389" s="64"/>
      <c r="C389" s="35">
        <v>2023</v>
      </c>
      <c r="D389" s="9">
        <f t="shared" si="41"/>
        <v>18427.8</v>
      </c>
      <c r="E389" s="24">
        <v>0</v>
      </c>
      <c r="F389" s="24">
        <v>18427.8</v>
      </c>
      <c r="G389" s="24">
        <v>0</v>
      </c>
      <c r="H389" s="24">
        <v>0</v>
      </c>
      <c r="I389" s="24">
        <v>0</v>
      </c>
    </row>
    <row r="390" spans="1:9" ht="23.25" customHeight="1">
      <c r="A390" s="66"/>
      <c r="B390" s="64"/>
      <c r="C390" s="35">
        <v>2024</v>
      </c>
      <c r="D390" s="9">
        <f t="shared" si="41"/>
        <v>17090.599999999999</v>
      </c>
      <c r="E390" s="24">
        <v>0</v>
      </c>
      <c r="F390" s="24">
        <v>17090.599999999999</v>
      </c>
      <c r="G390" s="24">
        <v>0</v>
      </c>
      <c r="H390" s="24">
        <v>0</v>
      </c>
      <c r="I390" s="24">
        <v>0</v>
      </c>
    </row>
    <row r="391" spans="1:9" ht="23.25" customHeight="1">
      <c r="A391" s="66"/>
      <c r="B391" s="64"/>
      <c r="C391" s="35">
        <v>2025</v>
      </c>
      <c r="D391" s="9">
        <f t="shared" si="41"/>
        <v>17090.599999999999</v>
      </c>
      <c r="E391" s="24">
        <v>0</v>
      </c>
      <c r="F391" s="24">
        <v>17090.599999999999</v>
      </c>
      <c r="G391" s="24">
        <v>0</v>
      </c>
      <c r="H391" s="24">
        <v>0</v>
      </c>
      <c r="I391" s="24">
        <v>0</v>
      </c>
    </row>
    <row r="392" spans="1:9" ht="23.25" customHeight="1">
      <c r="A392" s="67"/>
      <c r="B392" s="64"/>
      <c r="C392" s="37" t="s">
        <v>8</v>
      </c>
      <c r="D392" s="9">
        <f t="shared" si="41"/>
        <v>72140</v>
      </c>
      <c r="E392" s="9">
        <f>SUM(E388:E391)</f>
        <v>0</v>
      </c>
      <c r="F392" s="9">
        <f>SUM(F388:F391)</f>
        <v>72140</v>
      </c>
      <c r="G392" s="9">
        <f>SUM(G388:G391)</f>
        <v>0</v>
      </c>
      <c r="H392" s="9">
        <f>SUM(H388:H391)</f>
        <v>0</v>
      </c>
      <c r="I392" s="9">
        <f>SUM(I388:I391)</f>
        <v>0</v>
      </c>
    </row>
    <row r="393" spans="1:9" ht="30" customHeight="1">
      <c r="A393" s="65" t="s">
        <v>35</v>
      </c>
      <c r="B393" s="64" t="s">
        <v>181</v>
      </c>
      <c r="C393" s="35">
        <v>2022</v>
      </c>
      <c r="D393" s="9">
        <f t="shared" si="41"/>
        <v>534.6</v>
      </c>
      <c r="E393" s="24">
        <v>0</v>
      </c>
      <c r="F393" s="24">
        <v>534.6</v>
      </c>
      <c r="G393" s="24">
        <v>0</v>
      </c>
      <c r="H393" s="24">
        <v>0</v>
      </c>
      <c r="I393" s="24">
        <v>0</v>
      </c>
    </row>
    <row r="394" spans="1:9" ht="28.5" customHeight="1">
      <c r="A394" s="66"/>
      <c r="B394" s="64"/>
      <c r="C394" s="35">
        <v>2023</v>
      </c>
      <c r="D394" s="9">
        <f t="shared" si="41"/>
        <v>623.5</v>
      </c>
      <c r="E394" s="24">
        <v>0</v>
      </c>
      <c r="F394" s="24">
        <v>623.5</v>
      </c>
      <c r="G394" s="24">
        <v>0</v>
      </c>
      <c r="H394" s="24">
        <v>0</v>
      </c>
      <c r="I394" s="24">
        <v>0</v>
      </c>
    </row>
    <row r="395" spans="1:9" ht="28.5" customHeight="1">
      <c r="A395" s="66"/>
      <c r="B395" s="64"/>
      <c r="C395" s="35">
        <v>2024</v>
      </c>
      <c r="D395" s="9">
        <f t="shared" si="41"/>
        <v>619.9</v>
      </c>
      <c r="E395" s="24">
        <v>0</v>
      </c>
      <c r="F395" s="24">
        <v>619.9</v>
      </c>
      <c r="G395" s="24">
        <v>0</v>
      </c>
      <c r="H395" s="24">
        <v>0</v>
      </c>
      <c r="I395" s="24">
        <v>0</v>
      </c>
    </row>
    <row r="396" spans="1:9" ht="28.5" customHeight="1">
      <c r="A396" s="66"/>
      <c r="B396" s="64"/>
      <c r="C396" s="35">
        <v>2025</v>
      </c>
      <c r="D396" s="9">
        <f t="shared" si="41"/>
        <v>619.9</v>
      </c>
      <c r="E396" s="24">
        <v>0</v>
      </c>
      <c r="F396" s="24">
        <v>619.9</v>
      </c>
      <c r="G396" s="24">
        <v>0</v>
      </c>
      <c r="H396" s="24">
        <v>0</v>
      </c>
      <c r="I396" s="24">
        <v>0</v>
      </c>
    </row>
    <row r="397" spans="1:9" ht="39" customHeight="1">
      <c r="A397" s="67"/>
      <c r="B397" s="64"/>
      <c r="C397" s="37" t="s">
        <v>8</v>
      </c>
      <c r="D397" s="9">
        <f>SUM(E397:I397)</f>
        <v>2397.9</v>
      </c>
      <c r="E397" s="9">
        <f>SUM(E393:E396)</f>
        <v>0</v>
      </c>
      <c r="F397" s="9">
        <f>SUM(F393:F396)</f>
        <v>2397.9</v>
      </c>
      <c r="G397" s="9">
        <f>SUM(G393:G396)</f>
        <v>0</v>
      </c>
      <c r="H397" s="9">
        <f>SUM(H393:H396)</f>
        <v>0</v>
      </c>
      <c r="I397" s="9">
        <f>SUM(I393:I396)</f>
        <v>0</v>
      </c>
    </row>
    <row r="398" spans="1:9" ht="36" customHeight="1">
      <c r="A398" s="65" t="s">
        <v>37</v>
      </c>
      <c r="B398" s="64" t="s">
        <v>181</v>
      </c>
      <c r="C398" s="35">
        <v>2022</v>
      </c>
      <c r="D398" s="9">
        <f t="shared" si="41"/>
        <v>160</v>
      </c>
      <c r="E398" s="24">
        <v>0</v>
      </c>
      <c r="F398" s="24">
        <v>160</v>
      </c>
      <c r="G398" s="24">
        <v>0</v>
      </c>
      <c r="H398" s="24">
        <v>0</v>
      </c>
      <c r="I398" s="24">
        <v>0</v>
      </c>
    </row>
    <row r="399" spans="1:9" ht="29.25" customHeight="1">
      <c r="A399" s="66"/>
      <c r="B399" s="64"/>
      <c r="C399" s="35">
        <v>2023</v>
      </c>
      <c r="D399" s="9">
        <f t="shared" si="41"/>
        <v>511</v>
      </c>
      <c r="E399" s="24">
        <v>0</v>
      </c>
      <c r="F399" s="24">
        <v>511</v>
      </c>
      <c r="G399" s="24">
        <v>0</v>
      </c>
      <c r="H399" s="24">
        <v>0</v>
      </c>
      <c r="I399" s="24">
        <v>0</v>
      </c>
    </row>
    <row r="400" spans="1:9" ht="21.95" customHeight="1">
      <c r="A400" s="66"/>
      <c r="B400" s="64"/>
      <c r="C400" s="35">
        <v>2024</v>
      </c>
      <c r="D400" s="9">
        <f t="shared" si="41"/>
        <v>511</v>
      </c>
      <c r="E400" s="24">
        <v>0</v>
      </c>
      <c r="F400" s="24">
        <v>511</v>
      </c>
      <c r="G400" s="24">
        <v>0</v>
      </c>
      <c r="H400" s="24">
        <v>0</v>
      </c>
      <c r="I400" s="24">
        <v>0</v>
      </c>
    </row>
    <row r="401" spans="1:9" ht="21.95" customHeight="1">
      <c r="A401" s="66"/>
      <c r="B401" s="64"/>
      <c r="C401" s="35">
        <v>2025</v>
      </c>
      <c r="D401" s="9">
        <f t="shared" si="41"/>
        <v>511</v>
      </c>
      <c r="E401" s="24">
        <v>0</v>
      </c>
      <c r="F401" s="24">
        <v>511</v>
      </c>
      <c r="G401" s="24">
        <v>0</v>
      </c>
      <c r="H401" s="24">
        <v>0</v>
      </c>
      <c r="I401" s="24">
        <v>0</v>
      </c>
    </row>
    <row r="402" spans="1:9" ht="60" customHeight="1">
      <c r="A402" s="66"/>
      <c r="B402" s="64"/>
      <c r="C402" s="37" t="s">
        <v>8</v>
      </c>
      <c r="D402" s="9">
        <f t="shared" si="41"/>
        <v>1693</v>
      </c>
      <c r="E402" s="9">
        <f>SUM(E398:E401)</f>
        <v>0</v>
      </c>
      <c r="F402" s="9">
        <f>SUM(F398:F401)</f>
        <v>1693</v>
      </c>
      <c r="G402" s="24">
        <f>SUM(G398:G401)</f>
        <v>0</v>
      </c>
      <c r="H402" s="9">
        <f>SUM(H398:H401)</f>
        <v>0</v>
      </c>
      <c r="I402" s="9">
        <f>SUM(I398:I401)</f>
        <v>0</v>
      </c>
    </row>
    <row r="403" spans="1:9" ht="21.95" customHeight="1">
      <c r="A403" s="64" t="s">
        <v>182</v>
      </c>
      <c r="B403" s="64" t="s">
        <v>181</v>
      </c>
      <c r="C403" s="35">
        <v>2022</v>
      </c>
      <c r="D403" s="9">
        <f t="shared" si="41"/>
        <v>190.4</v>
      </c>
      <c r="E403" s="24">
        <v>0</v>
      </c>
      <c r="F403" s="24">
        <v>190.4</v>
      </c>
      <c r="G403" s="24">
        <v>0</v>
      </c>
      <c r="H403" s="24">
        <v>0</v>
      </c>
      <c r="I403" s="24">
        <v>0</v>
      </c>
    </row>
    <row r="404" spans="1:9" ht="21.95" customHeight="1">
      <c r="A404" s="64"/>
      <c r="B404" s="64"/>
      <c r="C404" s="35">
        <v>2023</v>
      </c>
      <c r="D404" s="9">
        <f t="shared" si="41"/>
        <v>156</v>
      </c>
      <c r="E404" s="24">
        <v>0</v>
      </c>
      <c r="F404" s="24">
        <v>156</v>
      </c>
      <c r="G404" s="24">
        <v>0</v>
      </c>
      <c r="H404" s="24">
        <v>0</v>
      </c>
      <c r="I404" s="24">
        <v>0</v>
      </c>
    </row>
    <row r="405" spans="1:9" ht="21.95" customHeight="1">
      <c r="A405" s="64"/>
      <c r="B405" s="64"/>
      <c r="C405" s="35">
        <v>2024</v>
      </c>
      <c r="D405" s="9">
        <f t="shared" si="41"/>
        <v>156</v>
      </c>
      <c r="E405" s="24">
        <v>0</v>
      </c>
      <c r="F405" s="24">
        <v>156</v>
      </c>
      <c r="G405" s="9">
        <f>SUM(G402:G404)</f>
        <v>0</v>
      </c>
      <c r="H405" s="24">
        <v>0</v>
      </c>
      <c r="I405" s="24">
        <v>0</v>
      </c>
    </row>
    <row r="406" spans="1:9" ht="21.95" customHeight="1">
      <c r="A406" s="64"/>
      <c r="B406" s="64"/>
      <c r="C406" s="35">
        <v>2025</v>
      </c>
      <c r="D406" s="9">
        <f t="shared" si="41"/>
        <v>156</v>
      </c>
      <c r="E406" s="24"/>
      <c r="F406" s="24">
        <v>156</v>
      </c>
      <c r="G406" s="9">
        <f>SUM(G403:G405)</f>
        <v>0</v>
      </c>
      <c r="H406" s="24">
        <v>0</v>
      </c>
      <c r="I406" s="24">
        <v>0</v>
      </c>
    </row>
    <row r="407" spans="1:9" ht="38.25" customHeight="1">
      <c r="A407" s="64"/>
      <c r="B407" s="64"/>
      <c r="C407" s="37" t="s">
        <v>8</v>
      </c>
      <c r="D407" s="9">
        <f t="shared" si="41"/>
        <v>658.4</v>
      </c>
      <c r="E407" s="9">
        <f>SUM(E403:E406)</f>
        <v>0</v>
      </c>
      <c r="F407" s="9">
        <f>SUM(F403:F406)</f>
        <v>658.4</v>
      </c>
      <c r="G407" s="24">
        <f>SUM(G403:G406)</f>
        <v>0</v>
      </c>
      <c r="H407" s="9">
        <f>SUM(H403:H406)</f>
        <v>0</v>
      </c>
      <c r="I407" s="9">
        <f>SUM(I403:I406)</f>
        <v>0</v>
      </c>
    </row>
    <row r="408" spans="1:9" ht="45" customHeight="1">
      <c r="A408" s="66" t="s">
        <v>167</v>
      </c>
      <c r="B408" s="64" t="s">
        <v>181</v>
      </c>
      <c r="C408" s="35">
        <v>2022</v>
      </c>
      <c r="D408" s="9">
        <f t="shared" si="41"/>
        <v>2012.1</v>
      </c>
      <c r="E408" s="24">
        <v>0</v>
      </c>
      <c r="F408" s="24">
        <v>2012.1</v>
      </c>
      <c r="G408" s="24">
        <v>0</v>
      </c>
      <c r="H408" s="24">
        <v>0</v>
      </c>
      <c r="I408" s="24">
        <v>0</v>
      </c>
    </row>
    <row r="409" spans="1:9" ht="54.75" customHeight="1">
      <c r="A409" s="66"/>
      <c r="B409" s="64"/>
      <c r="C409" s="35">
        <v>2023</v>
      </c>
      <c r="D409" s="9">
        <f t="shared" si="41"/>
        <v>2391.6</v>
      </c>
      <c r="E409" s="24">
        <v>0</v>
      </c>
      <c r="F409" s="24">
        <v>2391.6</v>
      </c>
      <c r="G409" s="24">
        <v>0</v>
      </c>
      <c r="H409" s="24">
        <v>0</v>
      </c>
      <c r="I409" s="24">
        <v>0</v>
      </c>
    </row>
    <row r="410" spans="1:9" ht="60" customHeight="1">
      <c r="A410" s="66"/>
      <c r="B410" s="64"/>
      <c r="C410" s="35">
        <v>2024</v>
      </c>
      <c r="D410" s="9">
        <f t="shared" si="41"/>
        <v>1077.5999999999999</v>
      </c>
      <c r="E410" s="24">
        <v>0</v>
      </c>
      <c r="F410" s="24">
        <v>1077.5999999999999</v>
      </c>
      <c r="G410" s="9">
        <f>SUM(G407:G409)</f>
        <v>0</v>
      </c>
      <c r="H410" s="24">
        <v>0</v>
      </c>
      <c r="I410" s="24">
        <v>0</v>
      </c>
    </row>
    <row r="411" spans="1:9" ht="50.25" customHeight="1">
      <c r="A411" s="66"/>
      <c r="B411" s="64"/>
      <c r="C411" s="35">
        <v>2025</v>
      </c>
      <c r="D411" s="9">
        <f t="shared" si="41"/>
        <v>1077.5999999999999</v>
      </c>
      <c r="E411" s="24">
        <v>0</v>
      </c>
      <c r="F411" s="24">
        <v>1077.5999999999999</v>
      </c>
      <c r="G411" s="9">
        <f>SUM(G408:G410)</f>
        <v>0</v>
      </c>
      <c r="H411" s="24">
        <v>0</v>
      </c>
      <c r="I411" s="24">
        <v>0</v>
      </c>
    </row>
    <row r="412" spans="1:9" ht="42" customHeight="1">
      <c r="A412" s="67"/>
      <c r="B412" s="64"/>
      <c r="C412" s="37" t="s">
        <v>8</v>
      </c>
      <c r="D412" s="9">
        <f t="shared" si="41"/>
        <v>6558.9</v>
      </c>
      <c r="E412" s="9">
        <f>SUM(E408:E411)</f>
        <v>0</v>
      </c>
      <c r="F412" s="9">
        <f>SUM(F408:F411)</f>
        <v>6558.9</v>
      </c>
      <c r="G412" s="24">
        <f>SUM(G408:G411)</f>
        <v>0</v>
      </c>
      <c r="H412" s="9">
        <f>SUM(H408:H411)</f>
        <v>0</v>
      </c>
      <c r="I412" s="9">
        <f>SUM(I408:I411)</f>
        <v>0</v>
      </c>
    </row>
    <row r="413" spans="1:9" ht="21.95" hidden="1" customHeight="1">
      <c r="A413" s="78" t="s">
        <v>34</v>
      </c>
      <c r="B413" s="64" t="s">
        <v>181</v>
      </c>
      <c r="C413" s="35">
        <v>2022</v>
      </c>
      <c r="D413" s="9">
        <f t="shared" ref="D413:D420" si="42">SUM(E413:I413)</f>
        <v>0</v>
      </c>
      <c r="E413" s="24">
        <v>0</v>
      </c>
      <c r="F413" s="24"/>
      <c r="G413" s="24">
        <v>0</v>
      </c>
      <c r="H413" s="24">
        <v>0</v>
      </c>
      <c r="I413" s="24">
        <v>0</v>
      </c>
    </row>
    <row r="414" spans="1:9" ht="21.95" hidden="1" customHeight="1">
      <c r="A414" s="79"/>
      <c r="B414" s="64"/>
      <c r="C414" s="35">
        <v>2023</v>
      </c>
      <c r="D414" s="9">
        <f t="shared" si="42"/>
        <v>0</v>
      </c>
      <c r="E414" s="24">
        <v>0</v>
      </c>
      <c r="F414" s="24"/>
      <c r="G414" s="24">
        <v>0</v>
      </c>
      <c r="H414" s="24">
        <v>0</v>
      </c>
      <c r="I414" s="24">
        <v>0</v>
      </c>
    </row>
    <row r="415" spans="1:9" ht="21.95" hidden="1" customHeight="1">
      <c r="A415" s="79"/>
      <c r="B415" s="64"/>
      <c r="C415" s="35">
        <v>2024</v>
      </c>
      <c r="D415" s="9">
        <f t="shared" si="42"/>
        <v>0</v>
      </c>
      <c r="E415" s="24">
        <v>0</v>
      </c>
      <c r="F415" s="24"/>
      <c r="G415" s="24"/>
      <c r="H415" s="24">
        <v>0</v>
      </c>
      <c r="I415" s="24">
        <v>0</v>
      </c>
    </row>
    <row r="416" spans="1:9" ht="21.75" hidden="1" customHeight="1">
      <c r="A416" s="80"/>
      <c r="B416" s="64"/>
      <c r="C416" s="37" t="s">
        <v>8</v>
      </c>
      <c r="D416" s="9">
        <f t="shared" si="42"/>
        <v>0</v>
      </c>
      <c r="E416" s="9">
        <f>SUM(E413:E415)</f>
        <v>0</v>
      </c>
      <c r="F416" s="9">
        <f>SUM(F413:F415)</f>
        <v>0</v>
      </c>
      <c r="G416" s="9">
        <f>SUM(G413:G415)</f>
        <v>0</v>
      </c>
      <c r="H416" s="9">
        <f>SUM(H413:H415)</f>
        <v>0</v>
      </c>
      <c r="I416" s="9">
        <f>SUM(I413:I415)</f>
        <v>0</v>
      </c>
    </row>
    <row r="417" spans="1:9" ht="21.75" customHeight="1">
      <c r="A417" s="64" t="s">
        <v>34</v>
      </c>
      <c r="B417" s="64"/>
      <c r="C417" s="35">
        <v>2022</v>
      </c>
      <c r="D417" s="9">
        <f t="shared" si="42"/>
        <v>76.3</v>
      </c>
      <c r="E417" s="24">
        <v>0</v>
      </c>
      <c r="F417" s="24">
        <v>76.3</v>
      </c>
      <c r="G417" s="24">
        <v>0</v>
      </c>
      <c r="H417" s="24">
        <v>0</v>
      </c>
      <c r="I417" s="24">
        <v>0</v>
      </c>
    </row>
    <row r="418" spans="1:9" ht="21.75" customHeight="1">
      <c r="A418" s="64"/>
      <c r="B418" s="64"/>
      <c r="C418" s="35">
        <v>2023</v>
      </c>
      <c r="D418" s="9">
        <f t="shared" si="42"/>
        <v>76.3</v>
      </c>
      <c r="E418" s="24">
        <v>0</v>
      </c>
      <c r="F418" s="24">
        <v>76.3</v>
      </c>
      <c r="G418" s="24">
        <v>0</v>
      </c>
      <c r="H418" s="24">
        <v>0</v>
      </c>
      <c r="I418" s="24">
        <v>0</v>
      </c>
    </row>
    <row r="419" spans="1:9" ht="21.75" customHeight="1">
      <c r="A419" s="64"/>
      <c r="B419" s="64"/>
      <c r="C419" s="35">
        <v>2024</v>
      </c>
      <c r="D419" s="9">
        <f t="shared" si="42"/>
        <v>76.3</v>
      </c>
      <c r="E419" s="24">
        <v>0</v>
      </c>
      <c r="F419" s="24">
        <v>76.3</v>
      </c>
      <c r="G419" s="24">
        <v>0</v>
      </c>
      <c r="H419" s="24">
        <v>0</v>
      </c>
      <c r="I419" s="24">
        <v>0</v>
      </c>
    </row>
    <row r="420" spans="1:9" ht="21.75" customHeight="1">
      <c r="A420" s="64"/>
      <c r="B420" s="64"/>
      <c r="C420" s="35">
        <v>2025</v>
      </c>
      <c r="D420" s="9">
        <f t="shared" si="42"/>
        <v>76.3</v>
      </c>
      <c r="E420" s="24">
        <v>0</v>
      </c>
      <c r="F420" s="24">
        <v>76.3</v>
      </c>
      <c r="G420" s="24">
        <f>SUM(G417:G419)</f>
        <v>0</v>
      </c>
      <c r="H420" s="24">
        <v>0</v>
      </c>
      <c r="I420" s="24">
        <v>0</v>
      </c>
    </row>
    <row r="421" spans="1:9" ht="21.75" customHeight="1">
      <c r="A421" s="64"/>
      <c r="B421" s="64"/>
      <c r="C421" s="37" t="s">
        <v>8</v>
      </c>
      <c r="D421" s="9">
        <f t="shared" ref="D421:D430" si="43">SUM(E421:I421)</f>
        <v>305.2</v>
      </c>
      <c r="E421" s="9">
        <f>SUM(E417:E420)</f>
        <v>0</v>
      </c>
      <c r="F421" s="9">
        <f>SUM(F417:F420)</f>
        <v>305.2</v>
      </c>
      <c r="G421" s="9">
        <f>SUM(G417:G419)</f>
        <v>0</v>
      </c>
      <c r="H421" s="9">
        <f>SUM(H417:H420)</f>
        <v>0</v>
      </c>
      <c r="I421" s="9">
        <f>SUM(I417:I420)</f>
        <v>0</v>
      </c>
    </row>
    <row r="422" spans="1:9" ht="21.75" customHeight="1">
      <c r="A422" s="65" t="s">
        <v>184</v>
      </c>
      <c r="B422" s="64" t="s">
        <v>168</v>
      </c>
      <c r="C422" s="35">
        <v>2022</v>
      </c>
      <c r="D422" s="9">
        <f t="shared" si="43"/>
        <v>23133.599999999999</v>
      </c>
      <c r="E422" s="24">
        <v>0</v>
      </c>
      <c r="F422" s="24">
        <v>23133.599999999999</v>
      </c>
      <c r="G422" s="24">
        <v>0</v>
      </c>
      <c r="H422" s="24">
        <v>0</v>
      </c>
      <c r="I422" s="24">
        <f>SUM(I421,I416,I412,I407,I402,I397,I392,I387,I383,I378)</f>
        <v>0</v>
      </c>
    </row>
    <row r="423" spans="1:9" ht="21.75" customHeight="1">
      <c r="A423" s="66"/>
      <c r="B423" s="64"/>
      <c r="C423" s="35">
        <v>2023</v>
      </c>
      <c r="D423" s="9">
        <f t="shared" si="43"/>
        <v>17661.34</v>
      </c>
      <c r="E423" s="24">
        <v>0</v>
      </c>
      <c r="F423" s="24">
        <v>17661.34</v>
      </c>
      <c r="G423" s="24">
        <v>0</v>
      </c>
      <c r="H423" s="24">
        <v>0</v>
      </c>
      <c r="I423" s="24">
        <v>0</v>
      </c>
    </row>
    <row r="424" spans="1:9" ht="21.75" customHeight="1">
      <c r="A424" s="66"/>
      <c r="B424" s="64"/>
      <c r="C424" s="35">
        <v>2024</v>
      </c>
      <c r="D424" s="9">
        <f t="shared" si="43"/>
        <v>18764.5</v>
      </c>
      <c r="E424" s="24">
        <v>0</v>
      </c>
      <c r="F424" s="24">
        <v>18764.5</v>
      </c>
      <c r="G424" s="24">
        <v>0</v>
      </c>
      <c r="H424" s="24">
        <v>0</v>
      </c>
      <c r="I424" s="24">
        <v>0</v>
      </c>
    </row>
    <row r="425" spans="1:9" ht="21.75" customHeight="1">
      <c r="A425" s="66"/>
      <c r="B425" s="64"/>
      <c r="C425" s="35">
        <v>2025</v>
      </c>
      <c r="D425" s="9">
        <f t="shared" si="43"/>
        <v>0</v>
      </c>
      <c r="E425" s="24">
        <v>0</v>
      </c>
      <c r="F425" s="24">
        <v>0</v>
      </c>
      <c r="G425" s="24">
        <v>0</v>
      </c>
      <c r="H425" s="24">
        <v>0</v>
      </c>
      <c r="I425" s="24">
        <v>0</v>
      </c>
    </row>
    <row r="426" spans="1:9" ht="21.75" customHeight="1">
      <c r="A426" s="67"/>
      <c r="B426" s="64"/>
      <c r="C426" s="37" t="s">
        <v>8</v>
      </c>
      <c r="D426" s="9">
        <f>SUM(E426:I426)</f>
        <v>59559.44</v>
      </c>
      <c r="E426" s="9">
        <f>SUM(E422:E425)</f>
        <v>0</v>
      </c>
      <c r="F426" s="9">
        <f>SUM(F422:F425)</f>
        <v>59559.44</v>
      </c>
      <c r="G426" s="9">
        <f>SUM(G422:G425)</f>
        <v>0</v>
      </c>
      <c r="H426" s="9">
        <f>SUM(H422:H425)</f>
        <v>0</v>
      </c>
      <c r="I426" s="9">
        <f>SUM(I422:I425)</f>
        <v>0</v>
      </c>
    </row>
    <row r="427" spans="1:9" ht="21.95" customHeight="1">
      <c r="A427" s="78" t="s">
        <v>33</v>
      </c>
      <c r="B427" s="64" t="s">
        <v>168</v>
      </c>
      <c r="C427" s="35">
        <v>2022</v>
      </c>
      <c r="D427" s="9">
        <f t="shared" si="43"/>
        <v>40628.800000000003</v>
      </c>
      <c r="E427" s="24">
        <v>20720.7</v>
      </c>
      <c r="F427" s="24">
        <v>19908.099999999999</v>
      </c>
      <c r="G427" s="24">
        <v>0</v>
      </c>
      <c r="H427" s="24">
        <v>0</v>
      </c>
      <c r="I427" s="24">
        <v>0</v>
      </c>
    </row>
    <row r="428" spans="1:9" ht="21.95" customHeight="1">
      <c r="A428" s="79"/>
      <c r="B428" s="64"/>
      <c r="C428" s="35">
        <v>2023</v>
      </c>
      <c r="D428" s="9">
        <f t="shared" si="43"/>
        <v>43205.89</v>
      </c>
      <c r="E428" s="24">
        <v>22034.99</v>
      </c>
      <c r="F428" s="24">
        <v>21170.9</v>
      </c>
      <c r="G428" s="24">
        <v>0</v>
      </c>
      <c r="H428" s="24">
        <v>0</v>
      </c>
      <c r="I428" s="24">
        <v>0</v>
      </c>
    </row>
    <row r="429" spans="1:9" ht="21.95" customHeight="1">
      <c r="A429" s="79"/>
      <c r="B429" s="64"/>
      <c r="C429" s="35">
        <v>2024</v>
      </c>
      <c r="D429" s="9">
        <f t="shared" si="43"/>
        <v>43201.84</v>
      </c>
      <c r="E429" s="24">
        <v>22032.94</v>
      </c>
      <c r="F429" s="24">
        <v>21168.9</v>
      </c>
      <c r="G429" s="24">
        <v>0</v>
      </c>
      <c r="H429" s="24">
        <v>0</v>
      </c>
      <c r="I429" s="24">
        <v>0</v>
      </c>
    </row>
    <row r="430" spans="1:9" ht="21.95" customHeight="1">
      <c r="A430" s="79"/>
      <c r="B430" s="64"/>
      <c r="C430" s="35">
        <v>2025</v>
      </c>
      <c r="D430" s="9">
        <f t="shared" si="43"/>
        <v>46226.39</v>
      </c>
      <c r="E430" s="24">
        <v>22650.93</v>
      </c>
      <c r="F430" s="24">
        <v>23575.46</v>
      </c>
      <c r="G430" s="24">
        <v>0</v>
      </c>
      <c r="H430" s="24">
        <v>0</v>
      </c>
      <c r="I430" s="24">
        <v>0</v>
      </c>
    </row>
    <row r="431" spans="1:9">
      <c r="A431" s="80"/>
      <c r="B431" s="64"/>
      <c r="C431" s="37" t="s">
        <v>8</v>
      </c>
      <c r="D431" s="9">
        <f>SUM(E431:I431)</f>
        <v>173262.91999999998</v>
      </c>
      <c r="E431" s="9">
        <f>SUM(E426:E430)</f>
        <v>87439.56</v>
      </c>
      <c r="F431" s="9">
        <f>SUM(F427:F430)</f>
        <v>85823.360000000001</v>
      </c>
      <c r="G431" s="9">
        <f>SUM(G427:G430)</f>
        <v>0</v>
      </c>
      <c r="H431" s="9">
        <f>SUM(H427:H430)</f>
        <v>0</v>
      </c>
      <c r="I431" s="9">
        <f>SUM(I427:I430)</f>
        <v>0</v>
      </c>
    </row>
  </sheetData>
  <mergeCells count="182">
    <mergeCell ref="A427:A431"/>
    <mergeCell ref="B427:B431"/>
    <mergeCell ref="B422:B426"/>
    <mergeCell ref="A422:A426"/>
    <mergeCell ref="A417:A421"/>
    <mergeCell ref="B417:B421"/>
    <mergeCell ref="A388:A392"/>
    <mergeCell ref="B388:B392"/>
    <mergeCell ref="A332:A335"/>
    <mergeCell ref="B332:B335"/>
    <mergeCell ref="A336:A339"/>
    <mergeCell ref="B336:B339"/>
    <mergeCell ref="A403:A407"/>
    <mergeCell ref="A408:A412"/>
    <mergeCell ref="A374:A378"/>
    <mergeCell ref="B374:B378"/>
    <mergeCell ref="A361:A364"/>
    <mergeCell ref="B361:B364"/>
    <mergeCell ref="A379:A383"/>
    <mergeCell ref="B379:B383"/>
    <mergeCell ref="A365:A369"/>
    <mergeCell ref="B365:B369"/>
    <mergeCell ref="A345:A349"/>
    <mergeCell ref="B345:B349"/>
    <mergeCell ref="A352:A356"/>
    <mergeCell ref="B352:B356"/>
    <mergeCell ref="A413:A416"/>
    <mergeCell ref="B413:B416"/>
    <mergeCell ref="A357:A360"/>
    <mergeCell ref="B357:B360"/>
    <mergeCell ref="B408:B412"/>
    <mergeCell ref="A398:A402"/>
    <mergeCell ref="A384:A387"/>
    <mergeCell ref="B384:B387"/>
    <mergeCell ref="A340:A344"/>
    <mergeCell ref="B340:B344"/>
    <mergeCell ref="A327:A331"/>
    <mergeCell ref="B327:B331"/>
    <mergeCell ref="A288:A292"/>
    <mergeCell ref="B288:B292"/>
    <mergeCell ref="A303:A307"/>
    <mergeCell ref="B308:B311"/>
    <mergeCell ref="B312:B315"/>
    <mergeCell ref="B316:B320"/>
    <mergeCell ref="A321:A325"/>
    <mergeCell ref="B321:B325"/>
    <mergeCell ref="A96:A100"/>
    <mergeCell ref="B96:B100"/>
    <mergeCell ref="A11:A12"/>
    <mergeCell ref="B11:B12"/>
    <mergeCell ref="A243:A247"/>
    <mergeCell ref="B243:B247"/>
    <mergeCell ref="A272:A276"/>
    <mergeCell ref="B272:B276"/>
    <mergeCell ref="A25:A29"/>
    <mergeCell ref="B25:B29"/>
    <mergeCell ref="A30:A34"/>
    <mergeCell ref="B30:B34"/>
    <mergeCell ref="A168:A172"/>
    <mergeCell ref="B168:B172"/>
    <mergeCell ref="A14:A18"/>
    <mergeCell ref="B14:B18"/>
    <mergeCell ref="A45:A49"/>
    <mergeCell ref="B45:B49"/>
    <mergeCell ref="A20:A24"/>
    <mergeCell ref="B20:B24"/>
    <mergeCell ref="A35:A39"/>
    <mergeCell ref="B35:B39"/>
    <mergeCell ref="A40:A44"/>
    <mergeCell ref="B40:B44"/>
    <mergeCell ref="A107:A111"/>
    <mergeCell ref="B107:B111"/>
    <mergeCell ref="A117:A121"/>
    <mergeCell ref="B117:B121"/>
    <mergeCell ref="A112:A116"/>
    <mergeCell ref="B112:B116"/>
    <mergeCell ref="A238:A242"/>
    <mergeCell ref="B238:B242"/>
    <mergeCell ref="A223:A227"/>
    <mergeCell ref="B223:B227"/>
    <mergeCell ref="A232:A236"/>
    <mergeCell ref="B232:B236"/>
    <mergeCell ref="B228:B231"/>
    <mergeCell ref="A228:A231"/>
    <mergeCell ref="A137:A141"/>
    <mergeCell ref="B137:B141"/>
    <mergeCell ref="A142:A146"/>
    <mergeCell ref="B142:B146"/>
    <mergeCell ref="A213:A217"/>
    <mergeCell ref="B213:B217"/>
    <mergeCell ref="A188:A192"/>
    <mergeCell ref="B188:B192"/>
    <mergeCell ref="A193:A197"/>
    <mergeCell ref="B193:B197"/>
    <mergeCell ref="A163:A167"/>
    <mergeCell ref="B163:B167"/>
    <mergeCell ref="A293:A297"/>
    <mergeCell ref="B293:B297"/>
    <mergeCell ref="A248:A252"/>
    <mergeCell ref="B248:B252"/>
    <mergeCell ref="A253:A257"/>
    <mergeCell ref="B253:B257"/>
    <mergeCell ref="A277:A281"/>
    <mergeCell ref="B277:B281"/>
    <mergeCell ref="A267:A271"/>
    <mergeCell ref="B267:B271"/>
    <mergeCell ref="B258:B262"/>
    <mergeCell ref="A258:A262"/>
    <mergeCell ref="A263:A266"/>
    <mergeCell ref="B263:B266"/>
    <mergeCell ref="A287:I287"/>
    <mergeCell ref="A127:A131"/>
    <mergeCell ref="B127:B131"/>
    <mergeCell ref="A198:A202"/>
    <mergeCell ref="B198:B202"/>
    <mergeCell ref="A183:A187"/>
    <mergeCell ref="B183:B187"/>
    <mergeCell ref="A50:A54"/>
    <mergeCell ref="B50:B54"/>
    <mergeCell ref="A102:A106"/>
    <mergeCell ref="B102:B106"/>
    <mergeCell ref="A85:A89"/>
    <mergeCell ref="B85:B89"/>
    <mergeCell ref="A90:A94"/>
    <mergeCell ref="B90:B94"/>
    <mergeCell ref="A101:I101"/>
    <mergeCell ref="A60:A64"/>
    <mergeCell ref="B60:B64"/>
    <mergeCell ref="A65:A69"/>
    <mergeCell ref="B65:B69"/>
    <mergeCell ref="A55:A59"/>
    <mergeCell ref="B55:B59"/>
    <mergeCell ref="A173:A177"/>
    <mergeCell ref="B173:B177"/>
    <mergeCell ref="A8:I8"/>
    <mergeCell ref="A9:I9"/>
    <mergeCell ref="A80:A84"/>
    <mergeCell ref="B80:B84"/>
    <mergeCell ref="A75:A79"/>
    <mergeCell ref="B75:B79"/>
    <mergeCell ref="C11:C12"/>
    <mergeCell ref="D11:I11"/>
    <mergeCell ref="B208:B212"/>
    <mergeCell ref="A178:A182"/>
    <mergeCell ref="B178:B182"/>
    <mergeCell ref="A70:A74"/>
    <mergeCell ref="B70:B74"/>
    <mergeCell ref="A157:I157"/>
    <mergeCell ref="A122:A126"/>
    <mergeCell ref="B122:B126"/>
    <mergeCell ref="A203:A207"/>
    <mergeCell ref="B203:B207"/>
    <mergeCell ref="A147:A151"/>
    <mergeCell ref="B147:B151"/>
    <mergeCell ref="A152:A156"/>
    <mergeCell ref="B152:B156"/>
    <mergeCell ref="A158:A162"/>
    <mergeCell ref="B158:B162"/>
    <mergeCell ref="A351:I351"/>
    <mergeCell ref="A326:I326"/>
    <mergeCell ref="B398:B402"/>
    <mergeCell ref="B403:B407"/>
    <mergeCell ref="A393:A397"/>
    <mergeCell ref="B393:B397"/>
    <mergeCell ref="H1:I1"/>
    <mergeCell ref="H2:I2"/>
    <mergeCell ref="B132:B136"/>
    <mergeCell ref="A132:A136"/>
    <mergeCell ref="B370:B373"/>
    <mergeCell ref="A370:A373"/>
    <mergeCell ref="B298:B302"/>
    <mergeCell ref="A208:A212"/>
    <mergeCell ref="A237:I237"/>
    <mergeCell ref="A308:A320"/>
    <mergeCell ref="B303:B307"/>
    <mergeCell ref="A298:A302"/>
    <mergeCell ref="A282:A286"/>
    <mergeCell ref="B282:B286"/>
    <mergeCell ref="A218:A222"/>
    <mergeCell ref="B218:B222"/>
    <mergeCell ref="A4:I6"/>
    <mergeCell ref="A7:I7"/>
  </mergeCells>
  <hyperlinks>
    <hyperlink ref="H2" location="sub_1000" display="sub_1000"/>
  </hyperlinks>
  <printOptions horizontalCentered="1"/>
  <pageMargins left="0.7" right="0.7" top="0.75" bottom="0.75" header="0.3" footer="0.3"/>
  <pageSetup paperSize="9" scale="55" fitToHeight="0" orientation="landscape" r:id="rId1"/>
  <rowBreaks count="12" manualBreakCount="12">
    <brk id="39" max="8" man="1"/>
    <brk id="74" max="8" man="1"/>
    <brk id="106" max="8" man="1"/>
    <brk id="136" max="8" man="1"/>
    <brk id="172" max="8" man="1"/>
    <brk id="202" max="8" man="1"/>
    <brk id="241" max="8" man="1"/>
    <brk id="276" max="8" man="1"/>
    <brk id="307" max="8" man="1"/>
    <brk id="356" max="8" man="1"/>
    <brk id="397" max="8" man="1"/>
    <brk id="426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Приложение 1</vt:lpstr>
      <vt:lpstr>Приложение 2</vt:lpstr>
      <vt:lpstr>'Приложение 2'!Заголовки_для_печати</vt:lpstr>
      <vt:lpstr>'Приложение 1'!Область_печати</vt:lpstr>
      <vt:lpstr>'Приложение 2'!Область_печати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2023-05-30T12:46:47Z</cp:lastPrinted>
  <dcterms:created xsi:type="dcterms:W3CDTF">2013-05-31T09:08:35Z</dcterms:created>
  <dcterms:modified xsi:type="dcterms:W3CDTF">2023-05-30T13:15:35Z</dcterms:modified>
</cp:coreProperties>
</file>