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defaultThemeVersion="124226"/>
  <bookViews>
    <workbookView xWindow="0" yWindow="0" windowWidth="28800" windowHeight="12330" tabRatio="793"/>
  </bookViews>
  <sheets>
    <sheet name="Приложение 1 ТЕКСТ" sheetId="12" r:id="rId1"/>
    <sheet name="Приложение 3 " sheetId="15" r:id="rId2"/>
  </sheets>
  <definedNames>
    <definedName name="sub_15001" localSheetId="1">'Приложение 3 '!#REF!</definedName>
    <definedName name="_xlnm.Print_Titles" localSheetId="1">'Приложение 3 '!$7:$9</definedName>
    <definedName name="_xlnm.Print_Area" localSheetId="0">'Приложение 1 ТЕКСТ'!$A$1:$D$209</definedName>
    <definedName name="_xlnm.Print_Area" localSheetId="1">'Приложение 3 '!$A$1:$I$310</definedName>
  </definedNames>
  <calcPr calcId="125725"/>
</workbook>
</file>

<file path=xl/calcChain.xml><?xml version="1.0" encoding="utf-8"?>
<calcChain xmlns="http://schemas.openxmlformats.org/spreadsheetml/2006/main">
  <c r="J11" i="15"/>
  <c r="H275"/>
  <c r="H129"/>
  <c r="H144" l="1"/>
  <c r="H87"/>
  <c r="E192" l="1"/>
  <c r="F192"/>
  <c r="G192"/>
  <c r="H192"/>
  <c r="I192"/>
  <c r="E191"/>
  <c r="F191"/>
  <c r="G191"/>
  <c r="H191"/>
  <c r="I191"/>
  <c r="E190"/>
  <c r="F190"/>
  <c r="G190"/>
  <c r="H190"/>
  <c r="I190"/>
  <c r="E189"/>
  <c r="F189"/>
  <c r="G189"/>
  <c r="H189"/>
  <c r="I189"/>
  <c r="I203"/>
  <c r="H203"/>
  <c r="G203"/>
  <c r="F203"/>
  <c r="E203"/>
  <c r="D202"/>
  <c r="D201"/>
  <c r="D200"/>
  <c r="D199"/>
  <c r="D203" l="1"/>
  <c r="E24"/>
  <c r="F24"/>
  <c r="G24"/>
  <c r="H24"/>
  <c r="I24"/>
  <c r="E23"/>
  <c r="F23"/>
  <c r="G23"/>
  <c r="H23"/>
  <c r="I23"/>
  <c r="E22"/>
  <c r="F22"/>
  <c r="G22"/>
  <c r="H22"/>
  <c r="I22"/>
  <c r="E21"/>
  <c r="F21"/>
  <c r="G21"/>
  <c r="H21"/>
  <c r="I21"/>
  <c r="I30"/>
  <c r="H30"/>
  <c r="G30"/>
  <c r="F30"/>
  <c r="E30"/>
  <c r="D29"/>
  <c r="D28"/>
  <c r="D27"/>
  <c r="E126"/>
  <c r="F126"/>
  <c r="G126"/>
  <c r="H126"/>
  <c r="I126"/>
  <c r="E125"/>
  <c r="F125"/>
  <c r="G125"/>
  <c r="H125"/>
  <c r="I125"/>
  <c r="E124"/>
  <c r="F124"/>
  <c r="G124"/>
  <c r="H124"/>
  <c r="I124"/>
  <c r="E123"/>
  <c r="F123"/>
  <c r="G123"/>
  <c r="H123"/>
  <c r="I123"/>
  <c r="I182"/>
  <c r="H182"/>
  <c r="G182"/>
  <c r="F182"/>
  <c r="E182"/>
  <c r="D181"/>
  <c r="D180"/>
  <c r="D179"/>
  <c r="D178"/>
  <c r="I177"/>
  <c r="H177"/>
  <c r="G177"/>
  <c r="F177"/>
  <c r="E177"/>
  <c r="D176"/>
  <c r="D175"/>
  <c r="D174"/>
  <c r="D173"/>
  <c r="E267"/>
  <c r="F267"/>
  <c r="G267"/>
  <c r="H267"/>
  <c r="I267"/>
  <c r="E266"/>
  <c r="F266"/>
  <c r="G266"/>
  <c r="H266"/>
  <c r="I266"/>
  <c r="E265"/>
  <c r="F265"/>
  <c r="G265"/>
  <c r="H265"/>
  <c r="I265"/>
  <c r="E264"/>
  <c r="F264"/>
  <c r="G264"/>
  <c r="H264"/>
  <c r="I264"/>
  <c r="I283"/>
  <c r="H283"/>
  <c r="G283"/>
  <c r="F283"/>
  <c r="E283"/>
  <c r="D282"/>
  <c r="D281"/>
  <c r="D280"/>
  <c r="D279"/>
  <c r="D30" l="1"/>
  <c r="D182"/>
  <c r="D177"/>
  <c r="D283"/>
  <c r="D309"/>
  <c r="D304" s="1"/>
  <c r="D308"/>
  <c r="D307"/>
  <c r="D306"/>
  <c r="I304"/>
  <c r="H304"/>
  <c r="G304"/>
  <c r="F304"/>
  <c r="E304"/>
  <c r="I303"/>
  <c r="H303"/>
  <c r="G303"/>
  <c r="F303"/>
  <c r="E303"/>
  <c r="D303"/>
  <c r="I302"/>
  <c r="H302"/>
  <c r="G302"/>
  <c r="F302"/>
  <c r="E302"/>
  <c r="D302"/>
  <c r="I301"/>
  <c r="H301"/>
  <c r="H305" s="1"/>
  <c r="H310" s="1"/>
  <c r="G301"/>
  <c r="G305" s="1"/>
  <c r="G310" s="1"/>
  <c r="F301"/>
  <c r="E301"/>
  <c r="I299"/>
  <c r="H299"/>
  <c r="G299"/>
  <c r="F299"/>
  <c r="E299"/>
  <c r="D298"/>
  <c r="D293" s="1"/>
  <c r="D297"/>
  <c r="D292" s="1"/>
  <c r="D296"/>
  <c r="D291" s="1"/>
  <c r="D295"/>
  <c r="I293"/>
  <c r="H293"/>
  <c r="G293"/>
  <c r="F293"/>
  <c r="E293"/>
  <c r="E120" s="1"/>
  <c r="I292"/>
  <c r="H292"/>
  <c r="G292"/>
  <c r="F292"/>
  <c r="E292"/>
  <c r="I291"/>
  <c r="H291"/>
  <c r="G291"/>
  <c r="F291"/>
  <c r="E291"/>
  <c r="I290"/>
  <c r="I294" s="1"/>
  <c r="H290"/>
  <c r="G290"/>
  <c r="F290"/>
  <c r="F294" s="1"/>
  <c r="E290"/>
  <c r="E294" s="1"/>
  <c r="I288"/>
  <c r="H288"/>
  <c r="G288"/>
  <c r="F288"/>
  <c r="E288"/>
  <c r="D287"/>
  <c r="D286"/>
  <c r="D285"/>
  <c r="D284"/>
  <c r="I278"/>
  <c r="H278"/>
  <c r="G278"/>
  <c r="F278"/>
  <c r="E278"/>
  <c r="D277"/>
  <c r="D276"/>
  <c r="D266" s="1"/>
  <c r="D275"/>
  <c r="D274"/>
  <c r="I273"/>
  <c r="H273"/>
  <c r="G273"/>
  <c r="F273"/>
  <c r="E273"/>
  <c r="D272"/>
  <c r="D271"/>
  <c r="D270"/>
  <c r="D269"/>
  <c r="I268"/>
  <c r="E268"/>
  <c r="I262"/>
  <c r="H262"/>
  <c r="G262"/>
  <c r="F262"/>
  <c r="E262"/>
  <c r="D261"/>
  <c r="D260"/>
  <c r="D250" s="1"/>
  <c r="D259"/>
  <c r="D258"/>
  <c r="I257"/>
  <c r="H257"/>
  <c r="H252" s="1"/>
  <c r="G257"/>
  <c r="F257"/>
  <c r="F252" s="1"/>
  <c r="E257"/>
  <c r="E252" s="1"/>
  <c r="D256"/>
  <c r="D255"/>
  <c r="D254"/>
  <c r="D253"/>
  <c r="I252"/>
  <c r="I251"/>
  <c r="H251"/>
  <c r="G251"/>
  <c r="F251"/>
  <c r="E251"/>
  <c r="D251"/>
  <c r="I250"/>
  <c r="H250"/>
  <c r="G250"/>
  <c r="F250"/>
  <c r="E250"/>
  <c r="I249"/>
  <c r="H249"/>
  <c r="G249"/>
  <c r="F249"/>
  <c r="E249"/>
  <c r="D249"/>
  <c r="I248"/>
  <c r="H248"/>
  <c r="G248"/>
  <c r="F248"/>
  <c r="E248"/>
  <c r="I246"/>
  <c r="H246"/>
  <c r="G246"/>
  <c r="F246"/>
  <c r="E246"/>
  <c r="D245"/>
  <c r="D240" s="1"/>
  <c r="D244"/>
  <c r="D239" s="1"/>
  <c r="D243"/>
  <c r="D242"/>
  <c r="H241"/>
  <c r="I240"/>
  <c r="H240"/>
  <c r="G240"/>
  <c r="F240"/>
  <c r="E240"/>
  <c r="I239"/>
  <c r="G239"/>
  <c r="F239"/>
  <c r="E239"/>
  <c r="I238"/>
  <c r="G238"/>
  <c r="F238"/>
  <c r="E238"/>
  <c r="D238"/>
  <c r="I237"/>
  <c r="H237"/>
  <c r="G237"/>
  <c r="F237"/>
  <c r="E237"/>
  <c r="I235"/>
  <c r="H235"/>
  <c r="G235"/>
  <c r="G220" s="1"/>
  <c r="F235"/>
  <c r="E235"/>
  <c r="D234"/>
  <c r="D233"/>
  <c r="D218" s="1"/>
  <c r="D232"/>
  <c r="D231"/>
  <c r="I230"/>
  <c r="H230"/>
  <c r="G230"/>
  <c r="F230"/>
  <c r="E230"/>
  <c r="D229"/>
  <c r="D228"/>
  <c r="D227"/>
  <c r="D226"/>
  <c r="I225"/>
  <c r="I220" s="1"/>
  <c r="H225"/>
  <c r="G225"/>
  <c r="F225"/>
  <c r="F220" s="1"/>
  <c r="E225"/>
  <c r="E220" s="1"/>
  <c r="D224"/>
  <c r="D223"/>
  <c r="D222"/>
  <c r="D221"/>
  <c r="D225" s="1"/>
  <c r="I219"/>
  <c r="H219"/>
  <c r="G219"/>
  <c r="F219"/>
  <c r="E219"/>
  <c r="D219"/>
  <c r="I218"/>
  <c r="H218"/>
  <c r="G218"/>
  <c r="F218"/>
  <c r="E218"/>
  <c r="I217"/>
  <c r="H217"/>
  <c r="G217"/>
  <c r="F217"/>
  <c r="E217"/>
  <c r="E118" s="1"/>
  <c r="I216"/>
  <c r="H216"/>
  <c r="G216"/>
  <c r="F216"/>
  <c r="E216"/>
  <c r="I214"/>
  <c r="I209" s="1"/>
  <c r="H214"/>
  <c r="H209" s="1"/>
  <c r="G214"/>
  <c r="G209" s="1"/>
  <c r="F214"/>
  <c r="E214"/>
  <c r="E209" s="1"/>
  <c r="D213"/>
  <c r="D208" s="1"/>
  <c r="D212"/>
  <c r="D211"/>
  <c r="D210"/>
  <c r="F209"/>
  <c r="I208"/>
  <c r="H208"/>
  <c r="G208"/>
  <c r="F208"/>
  <c r="F120" s="1"/>
  <c r="E208"/>
  <c r="I207"/>
  <c r="H207"/>
  <c r="G207"/>
  <c r="F207"/>
  <c r="E207"/>
  <c r="D207"/>
  <c r="I206"/>
  <c r="H206"/>
  <c r="G206"/>
  <c r="F206"/>
  <c r="E206"/>
  <c r="D206"/>
  <c r="I205"/>
  <c r="H205"/>
  <c r="G205"/>
  <c r="F205"/>
  <c r="E205"/>
  <c r="I198"/>
  <c r="I193" s="1"/>
  <c r="H198"/>
  <c r="H193" s="1"/>
  <c r="G198"/>
  <c r="G193" s="1"/>
  <c r="F198"/>
  <c r="F193" s="1"/>
  <c r="E198"/>
  <c r="E193" s="1"/>
  <c r="D197"/>
  <c r="D192" s="1"/>
  <c r="D196"/>
  <c r="D191" s="1"/>
  <c r="D195"/>
  <c r="D190" s="1"/>
  <c r="D194"/>
  <c r="D189" s="1"/>
  <c r="I119"/>
  <c r="H119"/>
  <c r="I187"/>
  <c r="H187"/>
  <c r="G187"/>
  <c r="F187"/>
  <c r="E187"/>
  <c r="D186"/>
  <c r="D185"/>
  <c r="D184"/>
  <c r="D183"/>
  <c r="I172"/>
  <c r="H172"/>
  <c r="G172"/>
  <c r="F172"/>
  <c r="E172"/>
  <c r="D171"/>
  <c r="D170"/>
  <c r="D169"/>
  <c r="D168"/>
  <c r="I167"/>
  <c r="H167"/>
  <c r="G167"/>
  <c r="F167"/>
  <c r="E167"/>
  <c r="D166"/>
  <c r="D165"/>
  <c r="D164"/>
  <c r="D163"/>
  <c r="D167" s="1"/>
  <c r="I162"/>
  <c r="H162"/>
  <c r="G162"/>
  <c r="F162"/>
  <c r="E162"/>
  <c r="D161"/>
  <c r="D160"/>
  <c r="D159"/>
  <c r="D158"/>
  <c r="I157"/>
  <c r="H157"/>
  <c r="G157"/>
  <c r="F157"/>
  <c r="E157"/>
  <c r="D156"/>
  <c r="D155"/>
  <c r="D154"/>
  <c r="D153"/>
  <c r="I152"/>
  <c r="H152"/>
  <c r="G152"/>
  <c r="F152"/>
  <c r="E152"/>
  <c r="D151"/>
  <c r="D150"/>
  <c r="D149"/>
  <c r="D148"/>
  <c r="I147"/>
  <c r="H147"/>
  <c r="G147"/>
  <c r="F147"/>
  <c r="E147"/>
  <c r="D146"/>
  <c r="D145"/>
  <c r="D144"/>
  <c r="D143"/>
  <c r="I142"/>
  <c r="H142"/>
  <c r="G142"/>
  <c r="F142"/>
  <c r="E142"/>
  <c r="D141"/>
  <c r="D140"/>
  <c r="D139"/>
  <c r="D138"/>
  <c r="I137"/>
  <c r="H137"/>
  <c r="G137"/>
  <c r="F137"/>
  <c r="E137"/>
  <c r="D136"/>
  <c r="D135"/>
  <c r="D134"/>
  <c r="D133"/>
  <c r="I132"/>
  <c r="H132"/>
  <c r="G132"/>
  <c r="F132"/>
  <c r="E132"/>
  <c r="D131"/>
  <c r="D126" s="1"/>
  <c r="D130"/>
  <c r="D129"/>
  <c r="D128"/>
  <c r="I120"/>
  <c r="G120"/>
  <c r="E119"/>
  <c r="I115"/>
  <c r="H115"/>
  <c r="G115"/>
  <c r="F115"/>
  <c r="E115"/>
  <c r="D114"/>
  <c r="D109" s="1"/>
  <c r="D113"/>
  <c r="D112"/>
  <c r="D111"/>
  <c r="D106" s="1"/>
  <c r="I109"/>
  <c r="H109"/>
  <c r="G109"/>
  <c r="F109"/>
  <c r="E109"/>
  <c r="I108"/>
  <c r="H108"/>
  <c r="G108"/>
  <c r="F108"/>
  <c r="E108"/>
  <c r="D108"/>
  <c r="I107"/>
  <c r="I110" s="1"/>
  <c r="H107"/>
  <c r="G107"/>
  <c r="F107"/>
  <c r="E107"/>
  <c r="D107"/>
  <c r="H106"/>
  <c r="G106"/>
  <c r="F106"/>
  <c r="E106"/>
  <c r="I105"/>
  <c r="H105"/>
  <c r="G105"/>
  <c r="F105"/>
  <c r="E105"/>
  <c r="D104"/>
  <c r="D99" s="1"/>
  <c r="D103"/>
  <c r="D98" s="1"/>
  <c r="D102"/>
  <c r="D97" s="1"/>
  <c r="D101"/>
  <c r="I99"/>
  <c r="H99"/>
  <c r="G99"/>
  <c r="F99"/>
  <c r="E99"/>
  <c r="I98"/>
  <c r="I100" s="1"/>
  <c r="H98"/>
  <c r="G98"/>
  <c r="F98"/>
  <c r="E98"/>
  <c r="I97"/>
  <c r="H97"/>
  <c r="G97"/>
  <c r="F97"/>
  <c r="E97"/>
  <c r="H96"/>
  <c r="G96"/>
  <c r="F96"/>
  <c r="E96"/>
  <c r="D96"/>
  <c r="I95"/>
  <c r="H95"/>
  <c r="G95"/>
  <c r="F95"/>
  <c r="E95"/>
  <c r="D94"/>
  <c r="D93"/>
  <c r="D92"/>
  <c r="D91"/>
  <c r="D95" s="1"/>
  <c r="I90"/>
  <c r="H90"/>
  <c r="G90"/>
  <c r="F90"/>
  <c r="E90"/>
  <c r="D89"/>
  <c r="D88"/>
  <c r="D87"/>
  <c r="D86"/>
  <c r="I85"/>
  <c r="H85"/>
  <c r="G85"/>
  <c r="F85"/>
  <c r="E85"/>
  <c r="D84"/>
  <c r="D83"/>
  <c r="D82"/>
  <c r="D81"/>
  <c r="I80"/>
  <c r="H80"/>
  <c r="G80"/>
  <c r="F80"/>
  <c r="E80"/>
  <c r="D79"/>
  <c r="D74" s="1"/>
  <c r="D78"/>
  <c r="D77"/>
  <c r="D76"/>
  <c r="I74"/>
  <c r="H74"/>
  <c r="G74"/>
  <c r="F74"/>
  <c r="E74"/>
  <c r="I73"/>
  <c r="H73"/>
  <c r="G73"/>
  <c r="F73"/>
  <c r="E73"/>
  <c r="I72"/>
  <c r="H72"/>
  <c r="G72"/>
  <c r="F72"/>
  <c r="E72"/>
  <c r="I71"/>
  <c r="H71"/>
  <c r="G71"/>
  <c r="F71"/>
  <c r="E71"/>
  <c r="I70"/>
  <c r="I65" s="1"/>
  <c r="H70"/>
  <c r="G70"/>
  <c r="F70"/>
  <c r="F65" s="1"/>
  <c r="E70"/>
  <c r="E65" s="1"/>
  <c r="D69"/>
  <c r="D68"/>
  <c r="D67"/>
  <c r="D62" s="1"/>
  <c r="D66"/>
  <c r="D61" s="1"/>
  <c r="H65"/>
  <c r="G65"/>
  <c r="I64"/>
  <c r="H64"/>
  <c r="G64"/>
  <c r="F64"/>
  <c r="E64"/>
  <c r="D64"/>
  <c r="I63"/>
  <c r="H63"/>
  <c r="G63"/>
  <c r="F63"/>
  <c r="E63"/>
  <c r="D63"/>
  <c r="I62"/>
  <c r="H62"/>
  <c r="G62"/>
  <c r="F62"/>
  <c r="E62"/>
  <c r="H61"/>
  <c r="G61"/>
  <c r="F61"/>
  <c r="E61"/>
  <c r="I60"/>
  <c r="H60"/>
  <c r="H55" s="1"/>
  <c r="G60"/>
  <c r="G55" s="1"/>
  <c r="F60"/>
  <c r="E60"/>
  <c r="D59"/>
  <c r="D54" s="1"/>
  <c r="D58"/>
  <c r="D57"/>
  <c r="D52" s="1"/>
  <c r="D56"/>
  <c r="I55"/>
  <c r="F55"/>
  <c r="E55"/>
  <c r="I54"/>
  <c r="H54"/>
  <c r="G54"/>
  <c r="F54"/>
  <c r="E54"/>
  <c r="I53"/>
  <c r="H53"/>
  <c r="G53"/>
  <c r="F53"/>
  <c r="E53"/>
  <c r="D53"/>
  <c r="I52"/>
  <c r="H52"/>
  <c r="G52"/>
  <c r="F52"/>
  <c r="E52"/>
  <c r="I51"/>
  <c r="H51"/>
  <c r="G51"/>
  <c r="F51"/>
  <c r="E51"/>
  <c r="I50"/>
  <c r="H50"/>
  <c r="G50"/>
  <c r="F50"/>
  <c r="E50"/>
  <c r="D49"/>
  <c r="D44" s="1"/>
  <c r="D48"/>
  <c r="D47"/>
  <c r="D42" s="1"/>
  <c r="D46"/>
  <c r="I44"/>
  <c r="H44"/>
  <c r="G44"/>
  <c r="F44"/>
  <c r="E44"/>
  <c r="I43"/>
  <c r="H43"/>
  <c r="G43"/>
  <c r="F43"/>
  <c r="E43"/>
  <c r="D43"/>
  <c r="I42"/>
  <c r="H42"/>
  <c r="G42"/>
  <c r="F42"/>
  <c r="E42"/>
  <c r="I41"/>
  <c r="H41"/>
  <c r="G41"/>
  <c r="F41"/>
  <c r="E41"/>
  <c r="I35"/>
  <c r="H35"/>
  <c r="G35"/>
  <c r="F35"/>
  <c r="E35"/>
  <c r="D34"/>
  <c r="D33"/>
  <c r="D23" s="1"/>
  <c r="D18" s="1"/>
  <c r="D32"/>
  <c r="D22" s="1"/>
  <c r="D31"/>
  <c r="I19"/>
  <c r="H19"/>
  <c r="G19"/>
  <c r="F19"/>
  <c r="E19"/>
  <c r="I18"/>
  <c r="H18"/>
  <c r="G18"/>
  <c r="F18"/>
  <c r="E18"/>
  <c r="I17"/>
  <c r="G17"/>
  <c r="F17"/>
  <c r="F16"/>
  <c r="H17"/>
  <c r="E17"/>
  <c r="D123" l="1"/>
  <c r="D172"/>
  <c r="D230"/>
  <c r="D246"/>
  <c r="D257"/>
  <c r="D273"/>
  <c r="D264"/>
  <c r="D267"/>
  <c r="D120" s="1"/>
  <c r="D310"/>
  <c r="D17"/>
  <c r="D71"/>
  <c r="D137"/>
  <c r="D157"/>
  <c r="D187"/>
  <c r="D214"/>
  <c r="D209" s="1"/>
  <c r="D248"/>
  <c r="D262"/>
  <c r="G294"/>
  <c r="E305"/>
  <c r="E310" s="1"/>
  <c r="I305"/>
  <c r="I310" s="1"/>
  <c r="D50"/>
  <c r="D35"/>
  <c r="D21"/>
  <c r="D25" s="1"/>
  <c r="D73"/>
  <c r="D125"/>
  <c r="D142"/>
  <c r="D162"/>
  <c r="D216"/>
  <c r="D217"/>
  <c r="D237"/>
  <c r="D241" s="1"/>
  <c r="G252"/>
  <c r="D288"/>
  <c r="F305"/>
  <c r="F310" s="1"/>
  <c r="D24"/>
  <c r="D19" s="1"/>
  <c r="D265"/>
  <c r="D268" s="1"/>
  <c r="D72"/>
  <c r="D37" s="1"/>
  <c r="D124"/>
  <c r="D147"/>
  <c r="H220"/>
  <c r="D80"/>
  <c r="I37"/>
  <c r="G127"/>
  <c r="F118"/>
  <c r="G119"/>
  <c r="F100"/>
  <c r="H120"/>
  <c r="D152"/>
  <c r="H294"/>
  <c r="D299"/>
  <c r="E38"/>
  <c r="I38"/>
  <c r="I12" s="1"/>
  <c r="E37"/>
  <c r="E11" s="1"/>
  <c r="G38"/>
  <c r="G37"/>
  <c r="F37"/>
  <c r="H38"/>
  <c r="H12" s="1"/>
  <c r="F75"/>
  <c r="H75"/>
  <c r="I39"/>
  <c r="I13" s="1"/>
  <c r="F45"/>
  <c r="H45"/>
  <c r="E25"/>
  <c r="I25"/>
  <c r="G25"/>
  <c r="G39"/>
  <c r="G13" s="1"/>
  <c r="E110"/>
  <c r="H110"/>
  <c r="E16"/>
  <c r="E20" s="1"/>
  <c r="H25"/>
  <c r="G45"/>
  <c r="G75"/>
  <c r="H127"/>
  <c r="F241"/>
  <c r="I241"/>
  <c r="F268"/>
  <c r="F39"/>
  <c r="F13" s="1"/>
  <c r="G110"/>
  <c r="F110"/>
  <c r="D110"/>
  <c r="E127"/>
  <c r="I127"/>
  <c r="H117"/>
  <c r="F117"/>
  <c r="H118"/>
  <c r="F119"/>
  <c r="G241"/>
  <c r="E241"/>
  <c r="G268"/>
  <c r="F20"/>
  <c r="H36"/>
  <c r="H100"/>
  <c r="G16"/>
  <c r="G20" s="1"/>
  <c r="F25"/>
  <c r="E45"/>
  <c r="I45"/>
  <c r="F38"/>
  <c r="E39"/>
  <c r="E13" s="1"/>
  <c r="G36"/>
  <c r="E75"/>
  <c r="I75"/>
  <c r="E100"/>
  <c r="G117"/>
  <c r="F127"/>
  <c r="H268"/>
  <c r="D119"/>
  <c r="D278"/>
  <c r="D235"/>
  <c r="D220" s="1"/>
  <c r="D198"/>
  <c r="D193" s="1"/>
  <c r="G118"/>
  <c r="D90"/>
  <c r="H37"/>
  <c r="E12"/>
  <c r="D127"/>
  <c r="D115"/>
  <c r="D132"/>
  <c r="G100"/>
  <c r="E36"/>
  <c r="D38"/>
  <c r="D65"/>
  <c r="D70"/>
  <c r="D60"/>
  <c r="D55" s="1"/>
  <c r="D100"/>
  <c r="D105"/>
  <c r="D205"/>
  <c r="D85"/>
  <c r="I16"/>
  <c r="I36"/>
  <c r="H39"/>
  <c r="D39"/>
  <c r="D290"/>
  <c r="D294" s="1"/>
  <c r="D301"/>
  <c r="D305" s="1"/>
  <c r="D16"/>
  <c r="H16"/>
  <c r="F36"/>
  <c r="D41"/>
  <c r="D51"/>
  <c r="E117"/>
  <c r="E121" s="1"/>
  <c r="I117"/>
  <c r="I118"/>
  <c r="I11" s="1"/>
  <c r="D132" i="12"/>
  <c r="D131"/>
  <c r="D116"/>
  <c r="D115"/>
  <c r="D75" i="15" l="1"/>
  <c r="D117"/>
  <c r="D118"/>
  <c r="D11" s="1"/>
  <c r="D252"/>
  <c r="G12"/>
  <c r="F11"/>
  <c r="H121"/>
  <c r="D13"/>
  <c r="G121"/>
  <c r="F40"/>
  <c r="I40"/>
  <c r="G10"/>
  <c r="G40"/>
  <c r="H40"/>
  <c r="G11"/>
  <c r="F12"/>
  <c r="D12"/>
  <c r="E40"/>
  <c r="H11"/>
  <c r="I121"/>
  <c r="E10"/>
  <c r="E14" s="1"/>
  <c r="F121"/>
  <c r="D121"/>
  <c r="H10"/>
  <c r="H20"/>
  <c r="I10"/>
  <c r="I14" s="1"/>
  <c r="I20"/>
  <c r="H13"/>
  <c r="D20"/>
  <c r="D36"/>
  <c r="D40" s="1"/>
  <c r="D45"/>
  <c r="F10"/>
  <c r="G14" l="1"/>
  <c r="F14"/>
  <c r="D10"/>
  <c r="H14"/>
  <c r="D14" l="1"/>
</calcChain>
</file>

<file path=xl/sharedStrings.xml><?xml version="1.0" encoding="utf-8"?>
<sst xmlns="http://schemas.openxmlformats.org/spreadsheetml/2006/main" count="351" uniqueCount="269">
  <si>
    <t>к Программе</t>
  </si>
  <si>
    <t xml:space="preserve">          Одним из приоритетных направлений развития города Кингисеппа является создание безопасных и комфортных условий проживания граждан с учетом обеспечения доступности среды жизнедеятельности для маломобильных групп населения, формирование современной городской инфраструктуры, повышение уровня благоустройства, в том числе улучшение эстетического облика города, благоустройство общественных, дворовых и внутриквартальных территорий.</t>
  </si>
  <si>
    <t xml:space="preserve">          Реализация  экологических мероприятий  направлена на защиту окружающей среды от негативного воздействия отходов производства и потребления, а также на повышение экологической культуры населения МО «Кингисеппское городское поселение».</t>
  </si>
  <si>
    <t xml:space="preserve">          Для улучшения и поддержания состояния зеленых насаждений в условиях городской среды, устранения аварийной ситуации, соответствия эксплуатационным требованиям к городским объектам, придания зеленым насаждениям надлежащего декоративного облика требуется своевременное проведение работ по содержанию зеленых насаждений на территории города. Особое внимание следует уделять восстановлению зеленого фонда путем планомерной замены старовозрастных и аварийных деревьев.</t>
  </si>
  <si>
    <t xml:space="preserve">          Муниципальная программа «Развитие жилищно-коммунального хозяйства и благоустройство территории Кингисеппского городского поселения» представляет собой комплекс мероприятий, направленных на создание благоприятных, здоровых и культурных условий жизни, как в трудовой  деятельности, так и досуга населения, а именно:</t>
  </si>
  <si>
    <t xml:space="preserve">           • повысят уровень благоустроенности территорий;</t>
  </si>
  <si>
    <t xml:space="preserve">           • позволят обеспечить поддержание эстетического и санитарного состояния городских территорий;</t>
  </si>
  <si>
    <t xml:space="preserve">           • повышение комфортности проживания.</t>
  </si>
  <si>
    <t xml:space="preserve">          Определение перспектив благоустройства муниципального образования «Кингисеппское городское поселение» позволит добиться сосредоточения средств на решение поставленных задач, а не расходовать средства на текущий ремонт отдельных элементов благоустройства.</t>
  </si>
  <si>
    <t xml:space="preserve">          Создание эффективных механизмов обеспечения жильем граждан (в том числе молодых граждан, молодых семей и молодых специалистов) является особенно актуальным. Дополнительную остроту проблеме придают демографический кризис и связанная с ним необходимость стимулирования рождаемости, а также нехватка специалистов, которая уже начинает сказываться.</t>
  </si>
  <si>
    <t xml:space="preserve">          Муниципальная поддержка граждан, в том числе молодых семей и молодых специалистов, в рамках реализации мероприятий настоящей долгосрочной программы содействует решению жилищной проблемы на территории муниципального образования, что создаст для молодежи стимул к повышению качества трудовой деятельности, уровня квалификации в целях роста заработной платы, позволит сформировать экономически активный слой населения, что существенным образом повлияет на улучшение демографической ситуации.</t>
  </si>
  <si>
    <t xml:space="preserve">          Административный центр – город Кингисепп с населением 47,3 тыс. человек (60,1 % от численности населения муниципального района).</t>
  </si>
  <si>
    <t xml:space="preserve">          МО «Кингисеппское городское поселение» отличается богатой историей, живописной природой, выгодным географическим положением, разнообразными ресурсами. </t>
  </si>
  <si>
    <t xml:space="preserve">         С землями города Кингисеппа граничат территории Большелуцкого, Пустомержского,  Опольевского сельских поселений.</t>
  </si>
  <si>
    <t xml:space="preserve">           Сегодня город Кингисепп, возникший более 600 лет назад на берегу реки Луги как крепость Ям, современный и  динамично развивающийся город.</t>
  </si>
  <si>
    <t xml:space="preserve">          Потенциал территории, производственный и инфраструктурный комплекс города Кингисеппа, создают основу для устойчивого социально-экономического развития территории муниципального образования.</t>
  </si>
  <si>
    <t xml:space="preserve">          Меняется образ жизни людей. Растет интерес людей к здоровому образу жизни, потребность в разнообразном досуге, возможностях для самореализации. Повышается потребность к высокому уровню  благоустройства, улучшение  комфортных условий проживания граждан и комплексное благоустройство  общественных и дворовых территорий  муниципального образования «Кингисеппское городское поселение».</t>
  </si>
  <si>
    <t xml:space="preserve">          Современный облик города Кингисеппа во многом определяет уровень внешнего благоустройства и развития инженерной инфраструктуры и должен соответствовать высокому экономическому потенциалу города и представлениям жителей о комфортной городской среде жизнедеятельности. </t>
  </si>
  <si>
    <t xml:space="preserve">          Самодостаточность, самобытность и привлекательность города диктует потребность к формированию качественной и разнообразной городской среды, благоустройству и ремонту дворовых и общественных территорий, с учетом обеспечения доступности среды жизнедеятельности для инвалидов и маломобильных групп населения. </t>
  </si>
  <si>
    <t xml:space="preserve">          Основными задачами проекта являются выполнения комплексных работ по ремонту проездов и благоустройство дворовых  территорий многоквартирных домов. </t>
  </si>
  <si>
    <t xml:space="preserve">         Под дворовыми территориями многоквартирных домов понимается совокупность территорий, прилегающих к многоквартирным домам, с расположенными на них объектами, предназначенными для обслуживания и эксплуатации таких домов, и элементами благоустройства этих территорий, в том числе местами стоянки автотранспортных средств, тротуарами и автомобильными дорогами, включая автомобильные дороги, образующие проезды к территориям, прилегающим к многоквартирным домам. Дворовая территория – это место для прогулок взрослого населения, игр детей, занятий спортом. Для дворовых территорий важно обеспечить рациональное и оптимальное разграничение функциональных зон, безопасность всех элементов, доступность для маломобильных групп и инвалидов.</t>
  </si>
  <si>
    <t xml:space="preserve">          Динамичное развитие города диктует потребность в благоустройстве дворовых территорий, которые будут соответствовать современным требованиям, обусловленным нормами Градостроительного и Жилищного кодексов Российской Федерации.  </t>
  </si>
  <si>
    <t xml:space="preserve">          Жилищный фонд города Кингисеппа составляет 277 многоквартирных домов общей площадью 1120,8 тысяч кв.м, в котором проживает 48 263 человек и примерно только 20% имеют  благоустроенные территории, включающие в себя нормативное состояние проездов, освещение, тротуары, озеленение, парковки. В настоящее время на многих дворовых территориях имеется ряд недостатков: отсутствуют скамейки, урны, состояние детских игровых площадок неудовлетворительное, дорожное покрытие разрушено на 70% придомовых территорий имеет высокий физический износ, утрачен внешний облик газонов.</t>
  </si>
  <si>
    <t xml:space="preserve">          В ряде дворов отсутствует освещение дворовых территорий, необходимый набор малых архитектурных форм и обустроенных площадок. Отсутствуют специально обустроенные стоянки для автомобилей, что приводит к их хаотичной парковке на газонах.  Отсутствуют специально оборудованные контейнерные площадки, что приводит к ухудшению эстетического вида дворовых территорий.</t>
  </si>
  <si>
    <t xml:space="preserve">          Недостаточно производились работы во дворах по уходу за зелеными насаждениями, восстановлению газонов, удалению старых и больных деревьев, не осуществлялась посадка деревьев и кустарников. Зеленые насаждения на дворовых территориях представлены, в основном, зрелыми или перестойными деревьями, на газонах не устроены цветники. </t>
  </si>
  <si>
    <t xml:space="preserve">          Надлежащее состояние дворовых территорий является важным фактором при формировании благоприятной экологической и эстетической городской среды. </t>
  </si>
  <si>
    <t xml:space="preserve">          Проблемы восстановления и ремонта асфальтового покрытия дворов, озеленения, освещения дворовых территорий, ремонта (устройства) дождевой канализации либо вертикальной планировки на сегодня весьма актуальны и не решены в полном объеме в связи с недостаточным финансированием отрасли.</t>
  </si>
  <si>
    <t xml:space="preserve">          Основным методом решения проблемы должно стать благоустройство дворовых территорий, которое представляет из себя совокупность мероприятий, направленных на создание и поддержание функционально, экологически и эстетически организованной городской среды, улучшение содержания и безопасности дворовых территорий и территорий кварталов. </t>
  </si>
  <si>
    <t xml:space="preserve">          Без благоустройства дворов благоустройство города не может носить комплексный характер и эффективно влиять на повышение качества жизни населения.</t>
  </si>
  <si>
    <t xml:space="preserve">          С 2013 года на территории муниципального образования «Кингисеппское городское поселение» действует муниципальная программа, которая реализуется за счет средств местного бюджета и включает в себя расходы на ремонт и благоустройство дворовых территорий многоквартирных домов, проездов к дворовым территориям многоквартирных домов. </t>
  </si>
  <si>
    <t xml:space="preserve">          Реализация мероприятий в силу финансовой необеспеченности бюджета не была комплексной, а носила точечный характер, ограничивалась, установкой модульной детской или спортивной  площадки, выполнением карточного (ямочного) ремонта дорожного покрытия, установкой нескольких опор освещения и заменой лампочек. </t>
  </si>
  <si>
    <t xml:space="preserve">          Внешний облик города, его эстетический вид во многом зависят от степени благоустроенности общественных территорий, к которым относятся парки, скверы, пешеходные зоны, площади и другие места массового посещения  имеют высокое значение для здоровья и благополучия жителей и гостей города Кингисепп. </t>
  </si>
  <si>
    <t xml:space="preserve"> - Ремонт внутридворовых проездов (не более 30% от стоимости благоустройства)</t>
  </si>
  <si>
    <t xml:space="preserve"> - Обеспечение освещения дворовых территорий</t>
  </si>
  <si>
    <t xml:space="preserve"> - Установка скамеек</t>
  </si>
  <si>
    <t xml:space="preserve"> - Установка урн</t>
  </si>
  <si>
    <t xml:space="preserve"> - Ремонт тротуаров и подходов к подъездам</t>
  </si>
  <si>
    <t xml:space="preserve"> - Озеленение территорий</t>
  </si>
  <si>
    <t xml:space="preserve"> - Оборудование детских и спортивных площадок</t>
  </si>
  <si>
    <t xml:space="preserve"> - Обустройство автомобильных площадок</t>
  </si>
  <si>
    <t xml:space="preserve"> - Другие виды работ</t>
  </si>
  <si>
    <t>Благоустройство общественных пространств</t>
  </si>
  <si>
    <t>1. Парки</t>
  </si>
  <si>
    <t>2. Набережные</t>
  </si>
  <si>
    <t>3. Пешеходные зоны</t>
  </si>
  <si>
    <t>4. Площади, скверы</t>
  </si>
  <si>
    <t xml:space="preserve">Перечень работ по благоустройству общественных территорий включает: </t>
  </si>
  <si>
    <t xml:space="preserve"> - устройство автомобильных проездов (не более 30% от стоимости благоустройства);</t>
  </si>
  <si>
    <t xml:space="preserve"> - устройство пешеходных зон;</t>
  </si>
  <si>
    <t xml:space="preserve"> - устройство велосипедных дорожек и роликовых трасс;</t>
  </si>
  <si>
    <t xml:space="preserve"> - устройство заниженных съездов с тротуара;</t>
  </si>
  <si>
    <t xml:space="preserve"> - устройство тактильных покрытий;</t>
  </si>
  <si>
    <t xml:space="preserve"> - обеспечение вертикальной коммуникации (подъемники, эскалаторы, заезды);</t>
  </si>
  <si>
    <t xml:space="preserve"> - организация освещения основного;</t>
  </si>
  <si>
    <t xml:space="preserve"> - организация освещения декоративного;</t>
  </si>
  <si>
    <t xml:space="preserve"> - установка скамеек;</t>
  </si>
  <si>
    <t xml:space="preserve"> - установка урн;</t>
  </si>
  <si>
    <t xml:space="preserve"> - озеленение территорий;</t>
  </si>
  <si>
    <t xml:space="preserve"> - установка ограждений;</t>
  </si>
  <si>
    <t xml:space="preserve"> - установка малых архитектурных форм и городской мебели;</t>
  </si>
  <si>
    <t xml:space="preserve"> - оборудование поверхностной дренажной системы;</t>
  </si>
  <si>
    <t xml:space="preserve"> - оборудование площадок для отдыха;</t>
  </si>
  <si>
    <t xml:space="preserve"> - оборудование детских площадок;</t>
  </si>
  <si>
    <t xml:space="preserve"> - оборудование спортивных площадок;</t>
  </si>
  <si>
    <t xml:space="preserve"> - демонтажные работы;</t>
  </si>
  <si>
    <t xml:space="preserve"> - покрасочные работы;</t>
  </si>
  <si>
    <t xml:space="preserve"> - доставка оборудования и материалов;</t>
  </si>
  <si>
    <t xml:space="preserve"> - оборудование парковочных мест для автомобилей, в том числе мест для маломобильных групп населения;</t>
  </si>
  <si>
    <t xml:space="preserve"> - устройство фонтанов;</t>
  </si>
  <si>
    <t xml:space="preserve"> - оборудование набережной, спуска к воде, пирса и пляжаадаптированных для маломобильных групп населения.</t>
  </si>
  <si>
    <t>Реализация программы в 2017 году</t>
  </si>
  <si>
    <t>Общественные территории</t>
  </si>
  <si>
    <t xml:space="preserve">          В 2017 году по мнению горожан, в Кингисеппе самым оживленным центром, насыщенным востребованными социально-значимыми и коммерческими функциями является бульвар на улице Октябрьская. Пешеходная зона Октябрьского бульвара – центральная рекреационная зона, популярное место отдыха горожан и традиционно используется для проведения массовых праздничных мероприятий и народных гуляний. Ежегодно в раках муниципальной программы «Развитие жилищно-коммунального хозяйства и благоустройство территории Кингисеппского городского поселения» из бюджета МО «Кингисеппское городское поселение» выделяются средства на содержание территорий, оформление цветочных композиций, на формирование крон зеленых насаждений. Но из-за отсутствия финансовой возможности местного бюджета реализовать мероприятия по  благоустройству общественной территории пешеходной зоны Октябрьского бульвара и оборудование фонтана  в полном объеме не представлялось возможным. Поэтому возможность участия муниципального образования «Кингисеппское городское поселение» в Приоритетном проекте «Формирование комфортной городской среды»  позволило повысить уровень эстетического облика центрального места отдыха горожан и гостей города Кингисеппа.</t>
  </si>
  <si>
    <t>Дворовые территории</t>
  </si>
  <si>
    <t>Здесь выполнены работы по ремонту проездов, тротуаров, установке скамеек, урн, устройству экопарковок, озеленению, оборудованию 2-х детских площадок.</t>
  </si>
  <si>
    <t>Реализация программы в 2018 году</t>
  </si>
  <si>
    <t>3. Территория у памятника "Славы"
Перечень видов работ: устройство пешеходных дорожек, ремонт газона (корчевка, валка деревьев и кустарников, посев газонов), наружное освещение (светильник торшерный «Шар» на стальных опорах)</t>
  </si>
  <si>
    <t>Реализация программы в 2019 году</t>
  </si>
  <si>
    <t>1. Благоустройство привокзальной территории, прилегающей к ЖД станции «Кингисепп» по адресу: г. Кингисепп</t>
  </si>
  <si>
    <t xml:space="preserve">          Рейтинговое голосование в Кингисеппе прошло в период с 09 час. 00 мин. 19 февраля 2019 года до 21 час. 00 мин. 26 февраля 2019 года.</t>
  </si>
  <si>
    <t xml:space="preserve">          В рейтинге участвовали две общественные территории, которые набрали наибольшее количество голосов при приеме заявок (прием заявок осуществлялся в период с 18 января по 01 февраля 2019 года, общее количество предложений 907, были определены эти два лидера, набравшие 1территория – 865 заявок,  2 территория - 21 заявка):</t>
  </si>
  <si>
    <t>1. Благоустройство привокзальной территории, прилегающей к ЖД станции «Кингисепп» по адресу: г. Кингисепп;</t>
  </si>
  <si>
    <t>2. Благоустройство пешеходной зоны от ул. Восточная до мкр. «Касколовка».</t>
  </si>
  <si>
    <t xml:space="preserve">Общее количество принявших участия в рейтинговом голосовании составило  - 1237 человек. </t>
  </si>
  <si>
    <t>Рейтинговая таблица общественных территорий,
вынесенных на голосование</t>
  </si>
  <si>
    <t>№</t>
  </si>
  <si>
    <t>Название общественной территории принявшей участие в рейтинговом голосовании</t>
  </si>
  <si>
    <t>Число граждан, принявших участие в голосовании</t>
  </si>
  <si>
    <t xml:space="preserve">Итоги голосования, % </t>
  </si>
  <si>
    <t>Благоустройство привокзальной территории, прилегающей к ЖД станции «Кингисепп» по адресу: 
г. Кингисепп</t>
  </si>
  <si>
    <t>Благоустройство пешеходной зоны от ул. Восточная до мкр."Касколовка"</t>
  </si>
  <si>
    <t xml:space="preserve">          В соответствии с Порядком проведения рейтингового голосования в МО «Кингисеппское городское поселение» по выбору территорий, подлежащих благоустройству в первоочередном порядке в период с 13.08.2019г. по 18.08.2019г. администрацией МО «Кингисеппский муниципальный район» проводился прием заявок /сбор предложений от жителей на общественные территории, выносимые на рейтинговое голосование.</t>
  </si>
  <si>
    <t xml:space="preserve">          После подведения итогов по сбору заявок,  определено 2 территории, выносимые   на рейтинговое  голосование:</t>
  </si>
  <si>
    <t xml:space="preserve">          До начало голосования ознакомление   заинтересованных лиц с дизайн - проектами благоустройства общественных территорий, выносимых на рейтинговое голосование, было организовано на сайте и опубликовано в СМИ.</t>
  </si>
  <si>
    <t xml:space="preserve">          С 28.08.2019г. по 02.09.2019г. рейтингового голосования (интернет-голосование на сайте) было проведено.
          Общее количество принявших участие в рейтинговом голосовании составило  - 1075 человек.</t>
  </si>
  <si>
    <t>Итоги голосования, %</t>
  </si>
  <si>
    <t>Благоустройство территории  «Летний сад»</t>
  </si>
  <si>
    <r>
      <t xml:space="preserve">          Определен победитель по итогам рейтингового голосования общественных территорий, получивший наибольшее количество голосов участников голосования 78,9 % (848 человек) - </t>
    </r>
    <r>
      <rPr>
        <b/>
        <i/>
        <u/>
        <sz val="14"/>
        <color indexed="8"/>
        <rFont val="Times New Roman"/>
        <family val="1"/>
        <charset val="204"/>
      </rPr>
      <t>«Благоустройство пешеходной зоны от ул. Восточная до мкр."Касколовка".</t>
    </r>
  </si>
  <si>
    <t xml:space="preserve"> - строительства, ремонта, реконструкции и содержания объектов капитального строительства и внешнего благоустройства;</t>
  </si>
  <si>
    <t xml:space="preserve"> - оказания муниципальных услуг, выполнения работ и (или) исполнения муниципальных функций органов местного самоуправления МО «Кингисеппское городское поселение» и МО «Кингисеппский муниципальный район» Ленинградской области.</t>
  </si>
  <si>
    <t>1. Своевременное и добросовестное исполнение специалистами Учреждения своих обязанностей и инициатив по достижению поставленных перед Учреждением целей и задач;</t>
  </si>
  <si>
    <t>2. Достижение высоких показателей эффективности реализации муниципальных программ в сфере дорожного хозяйства, жилищно-коммунального хозяйства и благоустройства.</t>
  </si>
  <si>
    <t>3. Недопущение нарушений, приведших к нецелевому и неэффективному расходованию бюджетных средств.</t>
  </si>
  <si>
    <t>4. Своевременное заключение и контроль за соблюдением условий  муниципальных  контрактов.</t>
  </si>
  <si>
    <t>5. Укомплектованность учреждения основным персоналом (не менее 80% от штатного расписания).</t>
  </si>
  <si>
    <t xml:space="preserve">          Смотровая площадка располагается на территории ценной природной территории города - в сосновой лесопарковой зоне на берегу реки. Использование природных достоинств местности, сохранение ценной ландшафтной территории позволяют создать взаимосвязанную систему озелененных и водных пространств, способствующую образованию цельного архитектурно-выразительного городского ансамбля. Проектируемым благоустройством обеспечивается доступность набережной для пешеходов.</t>
  </si>
  <si>
    <t>2. Внедрить инновационные экологически чистые технологии в городской среде;</t>
  </si>
  <si>
    <t>3. Повысить информированность населения о природе Кингисеппского района.</t>
  </si>
  <si>
    <t xml:space="preserve">          На общий вид города Кингисепп, на поддержание и улучшение санитарного и эстетического состояния территории, на его восприятие и непосредственное влияние оказывают все объекты инфраструктуры и, в том числе, места накопления и временного хранения твердых коммунальных и крупногабаритных отходов населения. </t>
  </si>
  <si>
    <t xml:space="preserve">          Существующая система в сфере обращения с отходами, в недавнем прошлом, была не идеальна и имела определенные проблемы и сложности, обусловленные различными факторами:</t>
  </si>
  <si>
    <t>• Плотная застройка территорий микрорайонов старой и средней застройки города;</t>
  </si>
  <si>
    <t>• Недостаточное количество оборудованных мест для сбора различных типов отходов, находящихся в шаговой доступности от многоквартирных домов;</t>
  </si>
  <si>
    <t>• «Сигнальная»  система  вывоза  отходов в частном секторе неэффективна и неудобна ни для населения, ни для перевозчика отходов, а в свете современного развития и технического прогресса и вовсе является архаичной;</t>
  </si>
  <si>
    <t>•Значительная нагрузка на внутридворовые проезды, создаваемая мусоровозным транспортом в часы, когда временно припаркованный легковой транспорт еще не покинул парковочных мест или уже припаркован на внутридворовых территориях, в связи с необходимостью ежедневного вывоза отходов с «сигнальных» точек.</t>
  </si>
  <si>
    <t xml:space="preserve">• Складирование крупногабаритных отходов в местах «сигнальных» точек. </t>
  </si>
  <si>
    <t>• Отсутствует культура сбора и временного хранения отходов;</t>
  </si>
  <si>
    <t>• Использование металлических контейнеров устаревшего типа не позволяющих  полностью наполнять полезный объем, не обеспечивающих качественное санитарное содержание прилегающих территорий, так как отгружаемые в них отходы оказываются  доступными для животных, птиц, лиц без определенного места жительства, а также, атмосферному влиянию.</t>
  </si>
  <si>
    <t xml:space="preserve">          Необходимо учесть и тот факт, что благосостояние населения в последние годы    неуклонно растет, а вместе с ним,  возрастает и потребность в повышении уровня и качества обслуживания населения в сфере сбора и вывоза твердых коммунальных отходов жителей Кингисеппа. Так появляется необходимость качественно изменить существующую систему сбора временного хранения и вывоза отходов населения.</t>
  </si>
  <si>
    <t xml:space="preserve">          Еще в  2010 году Администрация впервые в Ленинградской области внедрила программу развития и модернизации городской системы обращения с отходами и установила  накопители заглубленного типа. Первый опыт работы с заглубленными накопителями, показал все достоинства и перспективы примененного способа оборудования мест для сбора и временного хранения твердых коммунальных отходов населения многоквартирных домов, что позволило и сейчас принять положительное решение о дальнейшем развитии выбранного направления и увеличения количества мест установки заглубленных накопителей в городе.</t>
  </si>
  <si>
    <r>
      <rPr>
        <b/>
        <sz val="14"/>
        <color indexed="8"/>
        <rFont val="Times New Roman"/>
        <family val="1"/>
        <charset val="204"/>
      </rPr>
      <t xml:space="preserve">Реализация мероприятий в соответствии с Областным законом № 126-оз от 30.11.2020 года «О присвоении городу Кингисеппу почетного звания Ленинградской области «Город воинской доблести»
</t>
    </r>
    <r>
      <rPr>
        <sz val="14"/>
        <color indexed="8"/>
        <rFont val="Times New Roman"/>
        <family val="1"/>
        <charset val="204"/>
      </rPr>
      <t xml:space="preserve">За мужество, стойкость и героизм, проявленные защитниками Отечества при обороне города Кингисеппа и 21-го Кингисеппского укрепрайона в августе 1941 года от наступающих на Ленинград немецких дивизий, за героические подвиги партизан-кингисеппцев из 12-й Приморской партизанской бригады, нанесших значительный ущерб тылам врага в 1943-1944 годах и в соответствии с Областным законом № 126-оз от 30.11.2020 года установить стелу «Город воинской доблести» в городе Кингисеппе в 2021 году на сумму 3 040 999 руб.82 коп.(Бюджет Ленинградской области).
</t>
    </r>
  </si>
  <si>
    <t xml:space="preserve">          Для создания безопасных и комфортных условий проживания граждан с учетом обеспечения доступности среды жизнедеятельности для маломобильных групп населения, формирование современной городской инфраструктуры, повышение уровня благоустройства, в том числе улучшение эстетического облика города, благоустройство дворовых и внутриквартальных территорий города Кингисеппа администрацией МО «Кингисеппский муниципальный район» разработаны основные мероприятия «Формирование комфортной городской среды» в составе  муниципальной программы «Развитие жилищно-коммунального хозяйства и благоустройство территории Кингисеппского городского поселения».</t>
  </si>
  <si>
    <t xml:space="preserve">         Проблемы в сфере благоустройство городских территорий  не могут быть решены в пределах одного финансового года, поскольку требуют значительных бюджетных расходов. Конкретная деятельность по выходу из сложившейся ситуации, связанная с планированием и организацией работ по вопросам улучшения благоустройства, санитарного состояния территории города, создания комфортных условий проживания населения будет осуществляться в рамках основных мероприятий «Формирование комфортной  городской среды» муниципальной программы «Развитие жилищно-коммунального хозяйства и благоустройство территории Кингисеппского городского поселения», утвержденной постановлением  администрации МО «Кингисеппский муниципальный район» от 25.05.2017 года  №1301. </t>
  </si>
  <si>
    <t>Приложение №1</t>
  </si>
  <si>
    <t>1.Общая характеристика, основные проблемы и прогноз развития сферы реализации муниципальной программы</t>
  </si>
  <si>
    <t xml:space="preserve">          Учреждение руководствуется в своей деятельности Конституцией РФ, Гражданским Кодексом РФ, Бюджетным кодексом РФ, Градостроительным кодексом РФ, Федеральным законом «О некоммерческих организациях», Уставом МО «Кингисеппское городское поселение», нормативными правовыми актами Российской Федерации, муниципальными правовыми актами и уставом МКУ «Служба городского хозяйства».</t>
  </si>
  <si>
    <t xml:space="preserve">          Реализация программы позволит создать благоприятные условия среды обитания, повысить комфортность проживания населения города, увеличить площадь озеленения территорий, обеспечить более эффективную эксплуатацию многоквартирных домов, улучшить условия для отдыха и занятий спортом.</t>
  </si>
  <si>
    <t xml:space="preserve">          Реализация программы позволит создать благоприятные условия среды обитания, повысить комфортность проживания населения города, увеличить площадь озеленения территорий, обеспечить более эффективную эксплуатацию многоквартирных домов, улучшить условия для отдыха и занятий спортом, придаст привлекательности объектам общественного назначения.</t>
  </si>
  <si>
    <t xml:space="preserve">          Срок реализации рассчитан на период 2017-2024 года, что позволит комплексно  подойти к благоустройству дворовых и общественных территорий, обеспечить комфортность проживания граждан, даст возможность привлечь наибольшее количество заинтересованных лиц, поможет  сформировать адресный перечень объектов, которые будут учтены, оценены и отобраны Комиссией с последующим утверждением в долгосрочной муниципальной программе.</t>
  </si>
  <si>
    <t xml:space="preserve">          Программа разработана в соответствии с приказом Министерства строительства и жилищно-коммунального хозяйства Российской Федерации от 06.04.2017 № 691/пр «Об утверждении Методических рекомендаций по подготовке государственных программ субъектов Российской Федерации и муниципальных программ формирования современной городской среды в рамках реализации приоритетного проекта «Формирование комфортной городской среды» на 2017-2024 годы».</t>
  </si>
  <si>
    <t>2.          Общая характеристика муниципального образования, текущее состояние и основные проблемы в рамках «Формирование комфортной  городской среды», реализация на 2017 и 2025 года (продлена до 2030г.).</t>
  </si>
  <si>
    <t>1. г. Кингисепп, ул. Воровского, д. 15, 17 (+ дет.площадка)</t>
  </si>
  <si>
    <t>2. г. Кингисепп, ул. Воровского, д. 24, у ФОКа (+ дет.площадка)</t>
  </si>
  <si>
    <t>3. г. Кингисепп, ул. Жукова, д. 12а</t>
  </si>
  <si>
    <t>4. г. Кингисепп, ул. Восточная, д. 6, 6а, 8, 10, 14</t>
  </si>
  <si>
    <t>5. г. Кингисепп, ул. Большая Советская, д. 43</t>
  </si>
  <si>
    <t>2. Благоустройство общественной территории с установкой памятного знака к столетнему юбилею Пограничных войск - г. Кингисепп, пр. Карла Маркса д. 6
Перечень видов работ: устройство пешеходной зоны из тротуарной плитки, ремонт проезда, озеленение (посев газонной травы, посадка кленов Фримана "Отом Блейз, установка ваз железобетонных, установка  1-ой скамейки и  1-ой урны,  наружное освещение (светильник торшерный «Шар» на стальных опорах)</t>
  </si>
  <si>
    <t>1. Дворовая территория по адресу: г. Кингисепп, Большой Бульвар,  д.4, 6, 8 ,  Крикковское шоссе д. 18 Ковалевского д.2,
Перечень видов работ: ремонт дворового проезда с  устройством парковки для машин, подходы к подъездам, новая детская площадка (игровой комплекс, качели «бабочка» и качели на жесткой подвеске –фирма КСИЛ), наружное освещение дворовой территории, озеленение с посадкой деревьев (посев газонной травы, посадка кленов Фримана "Отом Блейз", каштан конский, ель сербская, установка скамеек и урн;</t>
  </si>
  <si>
    <t>2. Дворовая территория по адресу: г. Кингисепп, ул. Иванова д.21, 23,   ул.Большая Советская д.6а, 
Перечень видов работ: ремонт дворового проезда с  устройством пешеходной дорожки, подходы к подъездам, парковки для машин, ремонт существующей детской площадки и установка песочницы в виде «Машинки», наружное освещение дворовой территории; озеленение с удалением деревьев и посадкой  кленов Фримана "Отом Блейз" (6шт.) и яблонь «Эверест», установка  скамеек и урн.</t>
  </si>
  <si>
    <t>3. Дворовая территория по адресу: г. Кингисепп, ул. Жукова  д.12, 14,  ул. 1-я Линия д.64,   2-я Линия д.49, 49а, 
Перечень видов работ: ремонт дворового проезда с  устройством пешеходных дорожек, подходы к подъездам, детская площадка с освещением (детский игровой комплекс, карусель с рулем, качалка балансировочная, качели на деревянных стойках с подвесным сиденьем, модель машинки «внедорожник»), обеспечение освещения дворовой территории, озеленение (посев газона), установка скамеек и  урн.</t>
  </si>
  <si>
    <t>1. Благоустройство  дворовой территории г. Кингисепп, ул. Октябрьская д.14, 16</t>
  </si>
  <si>
    <t>2. Благоустройство дворовой территории г. Кингисепп, ул. Железнодорожная д.8а, 12,  и  д.12А</t>
  </si>
  <si>
    <t>3. Благоустройство придомовой территории г. Кингисепп, ул. Крикковское шоссе д.41А, Химиков д.7, 7А, 9А</t>
  </si>
  <si>
    <t xml:space="preserve">3. Мероприятия по обеспечению условий реализации программы.  </t>
  </si>
  <si>
    <t xml:space="preserve">          Основными показателями можно считать:</t>
  </si>
  <si>
    <t>4. Характеристика сферы реализации международного проекта «Green Towers».</t>
  </si>
  <si>
    <t xml:space="preserve">          Для решения этой задачи в г. Кингисеппе в рамках международного проекта  «Green Towers» создана пешеходная зона со смотровой площадкой на ул. Жукова г. Кингисеппа. </t>
  </si>
  <si>
    <t>5. Мероприятия в рамках «Обращения с отходами».</t>
  </si>
  <si>
    <t xml:space="preserve">          Кроме того, создаются предпосылки для создания тематического «зеленого павильона» города, посвященного природе Кингисеппского района. На площадке планируется проведение открытых уроков природоведения для школьников. Для освещения площадки используются возобновляемые источники энергии - солнечные батареи, что делает ее «зеленой» также с инженерной точки зрения.</t>
  </si>
  <si>
    <t>Реализация проекта позволила:</t>
  </si>
  <si>
    <t>1. Сквер г. Кингисепп, Крикковское шоссе, у д.6а
Перечень видов работ: устройство пешеходной зоны с покрытием из тротуарной плитки, ремонт газона, озеленение, установка  2-х скамеек и  4-х урн, наружное освещение (светильник торшерный «Шар» на стальных опорах)</t>
  </si>
  <si>
    <t>Благоустройство выполнено в полном объеме в 2020 году.</t>
  </si>
  <si>
    <t>1. Дворовая территория: г. Кингисепп, ул. Крикковское шоссе, д. 12, 12 А,14,</t>
  </si>
  <si>
    <t>1. Улучшить инфраструктуру для отдыха горожан;</t>
  </si>
  <si>
    <t>тыс.руб.</t>
  </si>
  <si>
    <t>Приложение №3</t>
  </si>
  <si>
    <t>План реализации муниципальной программы</t>
  </si>
  <si>
    <t>"Развитие жилищно-коммунального хозяйства и благоустройство территории Кингисеппского городского поселения"</t>
  </si>
  <si>
    <t>Наименование муниципальной программы/структурного элемента/направления расходования средств</t>
  </si>
  <si>
    <t>Ответственный исполнитель, участник, соисполнитель</t>
  </si>
  <si>
    <t>Годы реализации</t>
  </si>
  <si>
    <t>Оценка расходов (тыс. руб. )</t>
  </si>
  <si>
    <t>Всего</t>
  </si>
  <si>
    <t>Федеральный бюджет</t>
  </si>
  <si>
    <t>Областной бюджет</t>
  </si>
  <si>
    <t>Бюджет муници- пального района</t>
  </si>
  <si>
    <t>Бюджет поселений</t>
  </si>
  <si>
    <t>Иные источники</t>
  </si>
  <si>
    <t>"Развитие жилищно-коммунального хозяйства и благоустройство территориии Кингисеппского городского поселения"</t>
  </si>
  <si>
    <t>Ответственный исполнитель муниципальной программы:Первый заместитель главы администрации МО "Кингисеппский муниципальный район" по управлению имуществом, земельным отношениям и градостроительству; заместитель главы администрации МО "Кингисеппский муниципальный район" по жилищно-коммунальному хозяйству, транспорту и экологии;участники(соисполнители) муниципальноой программы: комитет жилищно-коммунального хозяйства, транспорта и экологии администрации МО "Кингисеппский муниципальный район", комитет по управлению имуществом МО "Кингисеппский муниципальный район"; МКУ "Служба городского хозяйства", МКУ "Кингисеппский жилищный центр"</t>
  </si>
  <si>
    <t>ИТОГО</t>
  </si>
  <si>
    <t>Проектная часть</t>
  </si>
  <si>
    <t>Федеральные проекты, входящие в состав национальных проектов</t>
  </si>
  <si>
    <t>Федеральный проект "Формирование комфортной городской среды"</t>
  </si>
  <si>
    <t>Реализация программ формирования современной городской среды</t>
  </si>
  <si>
    <t>Мероприятия, направленные на достижение целей проектов</t>
  </si>
  <si>
    <t>Мероприятия, направленные на достижение цели федерального проекта "Чистая вода"</t>
  </si>
  <si>
    <t>Реализация мероприятий по строительству и реконструкции объектов водоснабжения</t>
  </si>
  <si>
    <t>Мероприятия, направленные на достижение цели федерального проекта "Региональная и местная дорожная сеть"</t>
  </si>
  <si>
    <t>Проектирование и строительство объектов инженерной и транспортной инфраструктуры</t>
  </si>
  <si>
    <t>Мероприятия, направленные на достижение цели федерального проекта "Комплексная система обращения с твердыми коммунальными отходами"</t>
  </si>
  <si>
    <t>Создание мест (площадок) накопления твердых коммунальных отходов</t>
  </si>
  <si>
    <t>Мероприятия, направленные на достижение цели федерального проекта "Содействие развитию инфраструктуры субъектов Российской Федерации (муниципальных образований)"</t>
  </si>
  <si>
    <t>Проектирование  и строительство газопроводов</t>
  </si>
  <si>
    <t>Проектирование  и строительство мест захоронения</t>
  </si>
  <si>
    <t>Проектирование, строительство и реконструкция объектов водоотведения и очистки сточных вод</t>
  </si>
  <si>
    <t>Капитальное строительство объектов газификации ( в том числе проектно-изыскательские работы)</t>
  </si>
  <si>
    <t>Мероприятия, направленные на достижение цели федерального проекта "Жилье"</t>
  </si>
  <si>
    <t>Приобретение жилых помещений для малоимущих граждан</t>
  </si>
  <si>
    <t>Мероприятия, направленные на достижение цели федерального проекта "Формирование комфортной городской среды"</t>
  </si>
  <si>
    <t>Реализация мероприятий по благоустройству дворовых территорий муниципальных образований Ленинградской области</t>
  </si>
  <si>
    <t xml:space="preserve">Процессная часть </t>
  </si>
  <si>
    <t xml:space="preserve">Комплексы процессных мероприятий, итого </t>
  </si>
  <si>
    <t>Комплекс процессных мероприятий «Организация и благоустройство территории Кингисеппского городского поселения»</t>
  </si>
  <si>
    <t>Благоустройство и содержание территорий Кингисеппского городского поселения</t>
  </si>
  <si>
    <t>Ремонт и содержание объектов уличного освещения</t>
  </si>
  <si>
    <t>Организация уличного освещения</t>
  </si>
  <si>
    <t>Благоустройство территории города Кингисеппа</t>
  </si>
  <si>
    <t>Ремонт и благоустройство дворовых территорий многоквартирных домов, проездов к дворовым территориям многоквартирных домов</t>
  </si>
  <si>
    <t xml:space="preserve">Выполнение мероприятий по реализации областного закона от 15.01.2018 года №3-оз "О содействии участию населения в осуществлении местного самоуправления в иных формах на территориях административных центров муниципальных образований Ленинградской области" </t>
  </si>
  <si>
    <t>Дополнительные расходы на мероприятия по благоустройству территорий поселения</t>
  </si>
  <si>
    <t>Реализация мероприятий по благоустройству дворовых территорий</t>
  </si>
  <si>
    <t>Поддержка развития общественной инфраструктуры муниципального значения</t>
  </si>
  <si>
    <t>Мероприятия по сохранению и восстановлению окружающей среды</t>
  </si>
  <si>
    <t>Комплекс процессных мероприятий «Организация и содержание мест захоронения"</t>
  </si>
  <si>
    <t>Организация и содержание мест захоронения</t>
  </si>
  <si>
    <t>Комплекс процессных мероприятий «Организация газоснабжения на территории Кингисеппского городского поселения"</t>
  </si>
  <si>
    <t>Обеспечение функционирования сети газоснабжения на территории Кингисеппского городского поселения</t>
  </si>
  <si>
    <t>Комплекс процессных мероприятий «Обеспечение жилыми помещениями отдельных категорий граждан на территории Кингисеппского городского поселения"</t>
  </si>
  <si>
    <t>Ремонт и содержание муниципального жилищного фонда</t>
  </si>
  <si>
    <t>Реализация мероприятий по обеспечению жильем молодых семей</t>
  </si>
  <si>
    <t>Прочие мероприятия в области жилищного хозяйства</t>
  </si>
  <si>
    <t>Комплекс процессных мероприятий «Развитие инженерной, транспортной и социальной инфраструктуры в районах массовой жилой застройки на территории Кингисеппского городского поселения"</t>
  </si>
  <si>
    <t>Прочие мероприятия в сфере развития инженерной и транспортной инфраструктуры</t>
  </si>
  <si>
    <t>Комплекс процессных мероприятий «Организация водоснабжения и водоотведения на территории Кингисеппского городского поселения"</t>
  </si>
  <si>
    <t>Ремонт и содержание сетей ливневой канализации</t>
  </si>
  <si>
    <t>Прочие мероприятия в области водоснабжения и водоотведения</t>
  </si>
  <si>
    <t>Комплекс процессных мероприятий «Участие в организации деятельности по накоплению и транспортированию твердых коммунальных отходов"</t>
  </si>
  <si>
    <t>Реализация мероприятий по ликвидации несанкционированных свалок</t>
  </si>
  <si>
    <t>Создание, демонтаж и перенос  мест (площадок) накопления твердых коммунальных отходов</t>
  </si>
  <si>
    <t>Осуществление закрепленных за муниципальными образованиями законодательством полномочий</t>
  </si>
  <si>
    <t>Комплекс процессных мероприятий «Обеспечение условий реализации программы"</t>
  </si>
  <si>
    <t>Обеспечение деятельности (услуги, работы) муниципальных учреждений</t>
  </si>
  <si>
    <t>Комплекс процессных мероприятий «Организация теплоснабжения на территории МО "Кингисеппское городское поселение"</t>
  </si>
  <si>
    <t>Прочие мероприятия в области теплоснабжения</t>
  </si>
  <si>
    <t>Обеспечение устойчивого функционирования и развития коммунальной и инженерной инфраструктуры</t>
  </si>
  <si>
    <t xml:space="preserve">Благоустройство территории </t>
  </si>
  <si>
    <t>Создание комфортной городской среды в малых городах и исторических поселениях-победителях Всероссийского конкурса лучших проектов создания комфортной городской среды</t>
  </si>
  <si>
    <t>Благоустройство территории</t>
  </si>
  <si>
    <t xml:space="preserve">          МО «Кингисеппский муниципальный район» расположен в западной части Ленинградской области. Расстояние от города Санкт-Петербурга до административного центра района – города Кингисеппа составляет 154 км. Площадь города Кингисеппа – 4,4 тыс. Га.</t>
  </si>
  <si>
    <t>Реализация мероприятий 
«Формирование комфортной городской среды»
Перечень работ по благоустройству дворовых территорий включает:</t>
  </si>
  <si>
    <r>
      <rPr>
        <b/>
        <sz val="14"/>
        <color indexed="8"/>
        <rFont val="Times New Roman"/>
        <family val="1"/>
        <charset val="204"/>
      </rPr>
      <t xml:space="preserve">1. Территория </t>
    </r>
    <r>
      <rPr>
        <sz val="14"/>
        <color indexed="8"/>
        <rFont val="Times New Roman"/>
        <family val="1"/>
        <charset val="204"/>
      </rPr>
      <t xml:space="preserve">- Комплексное благоустройство пешеходной зона от ул. Восточная до мкр."Касколовка", г. Кингисепп;  </t>
    </r>
  </si>
  <si>
    <r>
      <rPr>
        <b/>
        <sz val="14"/>
        <color indexed="8"/>
        <rFont val="Times New Roman"/>
        <family val="1"/>
        <charset val="204"/>
      </rPr>
      <t xml:space="preserve">2. Территория </t>
    </r>
    <r>
      <rPr>
        <sz val="14"/>
        <color indexed="8"/>
        <rFont val="Times New Roman"/>
        <family val="1"/>
        <charset val="204"/>
      </rPr>
      <t>- Благоустройство общественной территории «Летний сад», г. Кингисепп.</t>
    </r>
  </si>
  <si>
    <r>
      <t xml:space="preserve">Реализация программы в 2020 год       
</t>
    </r>
    <r>
      <rPr>
        <i/>
        <u/>
        <sz val="14"/>
        <color theme="1"/>
        <rFont val="Times New Roman"/>
        <family val="1"/>
        <charset val="204"/>
      </rPr>
      <t>Об</t>
    </r>
    <r>
      <rPr>
        <i/>
        <u/>
        <sz val="14"/>
        <color indexed="8"/>
        <rFont val="Times New Roman"/>
        <family val="1"/>
        <charset val="204"/>
      </rPr>
      <t>щественные территории</t>
    </r>
  </si>
  <si>
    <t xml:space="preserve">            Применение программно – целевого метода позволит осуществить реализацию  муниципальной программы «Развитие жилищно-коммунального хозяйства и благоустройство территории Кингисеппского городского поселения».</t>
  </si>
  <si>
    <t xml:space="preserve">Реализация программы в 2024 году </t>
  </si>
  <si>
    <t xml:space="preserve">  Общественные территории</t>
  </si>
  <si>
    <t>Реализация программы в 2023 году</t>
  </si>
  <si>
    <t>1. Сквер у лютеранской церкви у дома № 19 ул. Воровского, г. Кингисепп.</t>
  </si>
  <si>
    <t xml:space="preserve">1.  Благоустройство дворовой территории г. Кингисепп, ул.Воровского д.11,11А,13                     </t>
  </si>
  <si>
    <t>2.  Благоустройство дворовой территории г. Кингисепп, ул.Крикковское шоссе д.6, 6а, 6б, 
ул.Воровского д.31А (выполнение в 2020 году, оплата в 2021 году)</t>
  </si>
  <si>
    <t>3. Благоустройство дворовой территории г. Кингисепп, ул. Большая Советская д. 18, 20, 28, 30</t>
  </si>
  <si>
    <t>Примечание: дворовые территории, не вошедшие в 2020 год, переносятся на 2021-2025 года</t>
  </si>
  <si>
    <t xml:space="preserve">                В 2020 году в целях отбора общественных территорий для благоустройства на 2021 год, администрацией в период 17 февраля 2020 года до 24 февраля 2020 года были проведены общественные обсуждения в форме рейтингового голосования на официальном сайте администрации МО «Кингисеппский муниципальный район» в информационно-телекоммуникационной сети интернет: www.kingisepplo.ru. </t>
  </si>
  <si>
    <t>Перечень общественных территорий, вынесенных на рейтинговое голосование для выявления общественного мнения:</t>
  </si>
  <si>
    <t>1.  Благоустройство территории земельного участка, расположенного: г. Кингисепп, пр. К.Маркса, за зданием ГДК, для организации ярмарочной площади.</t>
  </si>
  <si>
    <t>2.  Комплексное благоустройство микрорайона «К»  г. Кингисепп (с северо-запада ограничен улицей Воровского, с северо-востока – улицей Восточной, с юго-востока – проспектом Карла Маркса, с юго-запада – Крикковским шоссе);</t>
  </si>
  <si>
    <t>3. Комплексное благоустройство микрорайона «Касколовка» г. Кингисепп;</t>
  </si>
  <si>
    <t>4. г. Кингисепп, улица Строителей (зеленая зона перед домом № 16);</t>
  </si>
  <si>
    <t>5. Благоустройство объекта культурного наследия «Летний сад» г. Кингисепп;</t>
  </si>
  <si>
    <t>6. Прочие территории.</t>
  </si>
  <si>
    <t>Реализация программы в 2021 году</t>
  </si>
  <si>
    <t>Реализация программы в 2022 году</t>
  </si>
  <si>
    <t xml:space="preserve">1. Территория, прилегающая к Городскому дому культуры, этап № 2 (г. Кингисепп, пр. Карла Маркса, д. 40) </t>
  </si>
  <si>
    <t xml:space="preserve">               В 2022 году с 07 февраля по 25 февраля  в Ленинградской области проводилось региональное рейтинговое голосование по выбору общественных территорий, для участия в отборе на включение в федеральную программу «Формирование комфортной городской среды 2023 года»  Минстроя РФ. В голосовании могли  принять участие  жители Ленинградской области в возрасте от 14 лет, живущие на территории муниципального образования.  Онлайн-голосование по выбору приоритетных территорий ЛО для благоустройства в 2023 году проходило на сайте «вместе47.рф». К каждому объекту благоустройства, размещенному   на единой цифровой платформе Ленинградской области,  были приложены  картографические материалы с нанесенными границами благоустройства. </t>
  </si>
  <si>
    <t xml:space="preserve">              Территории, вынесенные на региональное рейтинговое голосование,  были определены по результатам сбора предложений от жителей города, который проводился в период с 13 декабря  2021 года по 24 декабря 2021 г.</t>
  </si>
  <si>
    <t xml:space="preserve">             В соответствии с результатами голосования, предоставленными АНО «Центр компетенций ЛО», в голосовании по г. Кингисеппу приняли участие – 846 человек. Голоса распределились следующим образом: </t>
  </si>
  <si>
    <t>№1 - Благоустройство территории г. Кингисепп, Октябрьский бульвар (часть территории, 1этап) вблизи ДК «Химик» –  534 чел. (63,12%);</t>
  </si>
  <si>
    <t>№2 -  Благоустройство территории г. Кингисепп, площадь Николаева (территория, прилегающая к Екатерининскому собору, г. Кингисепп, ул. Николаева) – 165 чел. (19,5%);</t>
  </si>
  <si>
    <t>№3 - Благоустройство территории г. Кингисепп, ул. Воровского, д.19, вблизи Кирхи Святого Лазаря (г. Кингисепп, ул. Воровского д. 19) – 147 чел. (17,38%).</t>
  </si>
  <si>
    <t xml:space="preserve">              Определить победителем по итогам голосования общественную территорию, получившую наибольшее количество голосов «Территория, Октябрьский бульвар (часть территории, 1 этап) вблизи ДК «Химик»» –  534 чел. (63,12%);
             Именно территория-Победитель: Благоустройство территории Октябрьский бульвар вблизи ДК «Химик», ул.Октябрьская , д.1А будет благоустроена в рамках "Формирования комфортной городской среды" в 2023 году.</t>
  </si>
  <si>
    <t xml:space="preserve">            В 2022 году муниципальное образование «Кингисеппское городское поселение» стало победителем VII Всероссийского конкурса лучших проектов создания комфортной городской среды в малых городах и исторических поселениях с объектом: Благоустройство общественной территории улицы Октябрьская г. Кингисеппа Ленинградской области. Реализация проекта будет выполняться в несколько этапов, начало Первого этапа в 2023 году.</t>
  </si>
  <si>
    <t>• благоустройство дворовой территории г. Кингисепп, ул. Большая Советская д. 18, 20, 28, 30.</t>
  </si>
  <si>
    <t>• благоустройство общественной территории, прилегающей к Городскому дому культуры г.Кингисепп, этап № 1.</t>
  </si>
  <si>
    <t xml:space="preserve">    В период С 15 апреля по 31 мая 2022 года жители Кингисеппского района на единой федеральной платформе на сайте 47.gorodsreda.ru выбирали один из дизайн-проектов благоустройства общественных территорий «Октябрьский бульвар вблизи ДК «Химик» в городе Кингисеппе. Предлагалось проголосовать за один из проектов:
Дизайн-проект № 1 «Ям-Ярд» разработан студентами архитекторами в период проведения архитектурного хакатона, проходившего на территории Ленинградской области с 03 марта по 23 марта 2022 года. Это Мультидисциплинарная команда из архитекторов, социологов, антропологов, экономистов, урбанистов и локальных сообществ. Основной задачей Архитектурного турнира создание проектов общественно значимых территорий. Проект включает в себя обустройство прогулочной зоны, рекреационная зона с установкой сцены и скамейками-гамаками, а также игровая зона с установкой «пеньков» и разговорной трубы.
Дизайн проект № 2 разработан администрацией МО «Кингисеппский муниципальный район». Предлагается зона тихого отдыха с качелями для взрослых и фотозоной. Зона выставочного пространства с конструкцией для временных выставок и световыми качелями.
В онлайн голосовании приняли участие 4 746 человек. За дизайн-проект № 1 «Ям-Ярд» проголосовало 370 человек, за дизайн-проект № 2 «Благоустройство общественной территории Октябрьский бульвар (часть территории, этап 1) вблизи ДК "Химик" проголосовало 4 376 человек.
                ПОБЕДИТЕЛЕМ большинством голосов выбран - дизайн-проект № 2 «Благоустройство общественной территории Октябрьский бульвар (часть территории, этап 1) вблизи ДК "Химик", который и планируется реализовать в 2023 году!</t>
  </si>
  <si>
    <t>1. В рамках реализации проекта "Формирование комфортной городской среды", национального проекта "Жилье и городская среда" проводится благоустройство общественной территории Октябрьский бульвар вблизи ДК "Химик".</t>
  </si>
  <si>
    <t xml:space="preserve">          Муниципальное казенное учреждение «Служба городского хозяйства» муниципального образования «Кингисеппское городское поселение» муниципального образования "Кингисеппский муниципальный район"  Ленинградской области  создано на основании постановления администрации МО «Кингисеппский муниципальный район» от 13.02.2018 г. № 271 с целью обеспечения реализации предусмотренных законодательством Российской Федерации полномочий органов местного самоуправления в области:</t>
  </si>
  <si>
    <t xml:space="preserve">          Одной из возможностей для повышения комфортности проживания в г. Кингисеппе является развитие благоустроенных и безопасных зон отдыха. Такие зоны необходимо создавать в различных микрорайонах города, предоставляя жителям больший выбор для  отдыха. Актуальным является создание зон отдыха с сохранением ценных ландшафтных территорий города.</t>
  </si>
  <si>
    <t>2. В рамках Всероссийского конкурса лучших проектов создания комфортной городской среды в малых городах и исторических поселениях проводится "Благоустройству общественной территории улицы Октябрьская г. Кингисеппа Ленинградской области"</t>
  </si>
  <si>
    <t>2. Дворовая территория: г. Кингисепп, ул. 1-я Линия д. № 12,14, ул. Воровского, д. 22.</t>
  </si>
</sst>
</file>

<file path=xl/styles.xml><?xml version="1.0" encoding="utf-8"?>
<styleSheet xmlns="http://schemas.openxmlformats.org/spreadsheetml/2006/main">
  <numFmts count="6">
    <numFmt numFmtId="43" formatCode="_-* #,##0.00\ _₽_-;\-* #,##0.00\ _₽_-;_-* &quot;-&quot;??\ _₽_-;_-@_-"/>
    <numFmt numFmtId="164" formatCode="_-* #,##0.00_р_._-;\-* #,##0.00_р_._-;_-* &quot;-&quot;??_р_._-;_-@_-"/>
    <numFmt numFmtId="165" formatCode="0.0%"/>
    <numFmt numFmtId="166" formatCode="#,##0.0\ _₽"/>
    <numFmt numFmtId="167" formatCode="_-* #,##0.0_р_._-;\-* #,##0.0_р_._-;_-* &quot;-&quot;??_р_._-;_-@_-"/>
    <numFmt numFmtId="168" formatCode="#,##0.0\ _₽;\-#,##0.0\ _₽"/>
  </numFmts>
  <fonts count="26">
    <font>
      <sz val="10"/>
      <name val="Arial Cyr"/>
      <charset val="204"/>
    </font>
    <font>
      <sz val="11"/>
      <color theme="1"/>
      <name val="Calibri"/>
      <family val="2"/>
      <charset val="204"/>
      <scheme val="minor"/>
    </font>
    <font>
      <sz val="12"/>
      <name val="Times New Roman"/>
      <family val="1"/>
      <charset val="204"/>
    </font>
    <font>
      <sz val="10"/>
      <name val="Arial Cyr"/>
      <charset val="204"/>
    </font>
    <font>
      <sz val="14"/>
      <color indexed="8"/>
      <name val="Times New Roman"/>
      <family val="1"/>
      <charset val="204"/>
    </font>
    <font>
      <b/>
      <sz val="14"/>
      <color indexed="8"/>
      <name val="Times New Roman"/>
      <family val="1"/>
      <charset val="204"/>
    </font>
    <font>
      <i/>
      <u/>
      <sz val="14"/>
      <color indexed="8"/>
      <name val="Times New Roman"/>
      <family val="1"/>
      <charset val="204"/>
    </font>
    <font>
      <b/>
      <i/>
      <u/>
      <sz val="14"/>
      <color indexed="8"/>
      <name val="Times New Roman"/>
      <family val="1"/>
      <charset val="204"/>
    </font>
    <font>
      <sz val="11"/>
      <color theme="1"/>
      <name val="Calibri"/>
      <family val="2"/>
      <charset val="204"/>
      <scheme val="minor"/>
    </font>
    <font>
      <u/>
      <sz val="11"/>
      <color theme="10"/>
      <name val="Calibri"/>
      <family val="2"/>
      <charset val="204"/>
      <scheme val="minor"/>
    </font>
    <font>
      <sz val="14"/>
      <color theme="1"/>
      <name val="Times New Roman"/>
      <family val="1"/>
      <charset val="204"/>
    </font>
    <font>
      <b/>
      <sz val="14"/>
      <color theme="1"/>
      <name val="Times New Roman"/>
      <family val="1"/>
      <charset val="204"/>
    </font>
    <font>
      <sz val="12"/>
      <color theme="1"/>
      <name val="Times New Roman"/>
      <family val="1"/>
      <charset val="204"/>
    </font>
    <font>
      <sz val="12"/>
      <color rgb="FF000000"/>
      <name val="Times New Roman"/>
      <family val="1"/>
      <charset val="204"/>
    </font>
    <font>
      <sz val="12"/>
      <color theme="1"/>
      <name val="Calibri"/>
      <family val="2"/>
      <scheme val="minor"/>
    </font>
    <font>
      <i/>
      <u/>
      <sz val="14"/>
      <color theme="1"/>
      <name val="Times New Roman"/>
      <family val="1"/>
      <charset val="204"/>
    </font>
    <font>
      <b/>
      <u/>
      <sz val="14"/>
      <color theme="1"/>
      <name val="Times New Roman"/>
      <family val="1"/>
      <charset val="204"/>
    </font>
    <font>
      <u/>
      <sz val="14"/>
      <color theme="1"/>
      <name val="Times New Roman"/>
      <family val="1"/>
      <charset val="204"/>
    </font>
    <font>
      <sz val="14"/>
      <name val="Times New Roman"/>
      <family val="1"/>
      <charset val="204"/>
    </font>
    <font>
      <b/>
      <sz val="14"/>
      <name val="Times New Roman"/>
      <family val="1"/>
      <charset val="204"/>
    </font>
    <font>
      <u/>
      <sz val="10"/>
      <color indexed="12"/>
      <name val="Arial Cyr"/>
      <charset val="204"/>
    </font>
    <font>
      <b/>
      <u/>
      <sz val="14"/>
      <name val="Times New Roman"/>
      <family val="1"/>
      <charset val="204"/>
    </font>
    <font>
      <b/>
      <sz val="12"/>
      <name val="Times New Roman"/>
      <family val="1"/>
      <charset val="204"/>
    </font>
    <font>
      <b/>
      <sz val="9"/>
      <name val="Times New Roman"/>
      <family val="1"/>
      <charset val="204"/>
    </font>
    <font>
      <b/>
      <sz val="12"/>
      <color theme="1"/>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8">
    <xf numFmtId="0" fontId="0" fillId="0" borderId="0"/>
    <xf numFmtId="0" fontId="9" fillId="0" borderId="0" applyNumberFormat="0" applyFill="0" applyBorder="0" applyAlignment="0" applyProtection="0"/>
    <xf numFmtId="0" fontId="8" fillId="0" borderId="0"/>
    <xf numFmtId="43" fontId="8" fillId="0" borderId="0" applyFont="0" applyFill="0" applyBorder="0" applyAlignment="0" applyProtection="0"/>
    <xf numFmtId="164" fontId="3" fillId="0" borderId="0" applyFont="0" applyFill="0" applyBorder="0" applyAlignment="0" applyProtection="0"/>
    <xf numFmtId="0" fontId="1" fillId="0" borderId="0"/>
    <xf numFmtId="43" fontId="1" fillId="0" borderId="0" applyFont="0" applyFill="0" applyBorder="0" applyAlignment="0" applyProtection="0"/>
    <xf numFmtId="0" fontId="20" fillId="0" borderId="0" applyNumberFormat="0" applyFill="0" applyBorder="0" applyAlignment="0" applyProtection="0">
      <alignment vertical="top"/>
      <protection locked="0"/>
    </xf>
  </cellStyleXfs>
  <cellXfs count="123">
    <xf numFmtId="0" fontId="0" fillId="0" borderId="0" xfId="0"/>
    <xf numFmtId="0" fontId="11" fillId="0" borderId="0" xfId="0" applyFont="1" applyAlignment="1">
      <alignment vertical="center" wrapText="1"/>
    </xf>
    <xf numFmtId="0" fontId="12" fillId="0" borderId="1" xfId="0" applyFont="1" applyBorder="1" applyAlignment="1">
      <alignment horizontal="center" vertical="center" wrapText="1"/>
    </xf>
    <xf numFmtId="0" fontId="13" fillId="0" borderId="1" xfId="0" applyFont="1" applyBorder="1" applyAlignment="1">
      <alignment horizontal="left" vertical="top" wrapText="1"/>
    </xf>
    <xf numFmtId="165" fontId="14" fillId="0" borderId="1" xfId="0" applyNumberFormat="1" applyFont="1" applyBorder="1" applyAlignment="1">
      <alignment horizontal="center" vertical="center" wrapText="1"/>
    </xf>
    <xf numFmtId="0" fontId="13" fillId="0" borderId="1" xfId="0" applyFont="1" applyBorder="1" applyAlignment="1">
      <alignment horizontal="left" vertical="center" wrapText="1"/>
    </xf>
    <xf numFmtId="0" fontId="15" fillId="0" borderId="0" xfId="0" applyFont="1" applyAlignment="1">
      <alignment vertical="center" wrapText="1"/>
    </xf>
    <xf numFmtId="0" fontId="2" fillId="0" borderId="0" xfId="5" applyFont="1" applyFill="1" applyAlignment="1">
      <alignment horizontal="left" vertical="center"/>
    </xf>
    <xf numFmtId="0" fontId="2" fillId="0" borderId="0" xfId="5" applyFont="1" applyFill="1" applyAlignment="1">
      <alignment vertical="center"/>
    </xf>
    <xf numFmtId="0" fontId="18" fillId="0" borderId="0" xfId="5" applyFont="1" applyFill="1" applyAlignment="1">
      <alignment horizontal="center" vertical="center"/>
    </xf>
    <xf numFmtId="0" fontId="19" fillId="0" borderId="0" xfId="5" applyFont="1" applyFill="1"/>
    <xf numFmtId="0" fontId="18" fillId="0" borderId="0" xfId="5" applyFont="1" applyFill="1"/>
    <xf numFmtId="0" fontId="18" fillId="0" borderId="0" xfId="5" applyFont="1" applyFill="1" applyAlignment="1">
      <alignment horizontal="right"/>
    </xf>
    <xf numFmtId="0" fontId="18" fillId="0" borderId="0" xfId="7" applyFont="1" applyFill="1" applyAlignment="1" applyProtection="1">
      <alignment horizontal="right"/>
    </xf>
    <xf numFmtId="0" fontId="19" fillId="0" borderId="0" xfId="5" applyFont="1" applyFill="1" applyAlignment="1"/>
    <xf numFmtId="0" fontId="19" fillId="0" borderId="0" xfId="5" applyFont="1" applyFill="1" applyAlignment="1">
      <alignment horizontal="center"/>
    </xf>
    <xf numFmtId="0" fontId="2" fillId="0" borderId="0" xfId="5" applyFont="1" applyFill="1" applyBorder="1" applyAlignment="1">
      <alignment horizontal="left" vertical="center"/>
    </xf>
    <xf numFmtId="0" fontId="19" fillId="0" borderId="0" xfId="5" applyFont="1" applyFill="1" applyBorder="1" applyAlignment="1">
      <alignment wrapText="1"/>
    </xf>
    <xf numFmtId="0" fontId="21" fillId="0" borderId="0" xfId="5" applyFont="1" applyFill="1" applyBorder="1" applyAlignment="1">
      <alignment horizontal="center"/>
    </xf>
    <xf numFmtId="0" fontId="18" fillId="0" borderId="0" xfId="5" applyFont="1" applyFill="1" applyBorder="1"/>
    <xf numFmtId="0" fontId="19" fillId="2" borderId="1" xfId="5" applyFont="1" applyFill="1" applyBorder="1" applyAlignment="1">
      <alignment horizontal="center" vertical="center" wrapText="1"/>
    </xf>
    <xf numFmtId="0" fontId="2" fillId="2" borderId="1" xfId="5" applyFont="1" applyFill="1" applyBorder="1" applyAlignment="1">
      <alignment horizontal="center" vertical="top" wrapText="1"/>
    </xf>
    <xf numFmtId="166" fontId="22" fillId="2" borderId="1" xfId="4" applyNumberFormat="1" applyFont="1" applyFill="1" applyBorder="1" applyAlignment="1">
      <alignment horizontal="center" vertical="center" wrapText="1"/>
    </xf>
    <xf numFmtId="0" fontId="22" fillId="2" borderId="2" xfId="5" applyFont="1" applyFill="1" applyBorder="1" applyAlignment="1">
      <alignment vertical="center"/>
    </xf>
    <xf numFmtId="0" fontId="22" fillId="2" borderId="7" xfId="5" applyFont="1" applyFill="1" applyBorder="1" applyAlignment="1">
      <alignment vertical="center"/>
    </xf>
    <xf numFmtId="0" fontId="22" fillId="2" borderId="7" xfId="5" applyFont="1" applyFill="1" applyBorder="1" applyAlignment="1">
      <alignment horizontal="center" vertical="center"/>
    </xf>
    <xf numFmtId="167" fontId="22" fillId="2" borderId="7" xfId="4" applyNumberFormat="1" applyFont="1" applyFill="1" applyBorder="1" applyAlignment="1">
      <alignment horizontal="center" vertical="center" wrapText="1"/>
    </xf>
    <xf numFmtId="167" fontId="22" fillId="2" borderId="3" xfId="4" applyNumberFormat="1" applyFont="1" applyFill="1" applyBorder="1" applyAlignment="1">
      <alignment horizontal="center" vertical="center" wrapText="1"/>
    </xf>
    <xf numFmtId="0" fontId="2" fillId="2" borderId="7" xfId="5" applyFont="1" applyFill="1" applyBorder="1" applyAlignment="1">
      <alignment horizontal="center" vertical="center" wrapText="1"/>
    </xf>
    <xf numFmtId="167" fontId="19" fillId="2" borderId="7" xfId="4" applyNumberFormat="1" applyFont="1" applyFill="1" applyBorder="1" applyAlignment="1">
      <alignment horizontal="center" vertical="center" wrapText="1"/>
    </xf>
    <xf numFmtId="167" fontId="2" fillId="2" borderId="7" xfId="4" applyNumberFormat="1" applyFont="1" applyFill="1" applyBorder="1" applyAlignment="1">
      <alignment horizontal="center" vertical="center" wrapText="1"/>
    </xf>
    <xf numFmtId="167" fontId="2" fillId="2" borderId="3" xfId="4" applyNumberFormat="1" applyFont="1" applyFill="1" applyBorder="1" applyAlignment="1">
      <alignment horizontal="center" vertical="center" wrapText="1"/>
    </xf>
    <xf numFmtId="0" fontId="18" fillId="0" borderId="0" xfId="5" applyFont="1" applyFill="1" applyAlignment="1">
      <alignment wrapText="1"/>
    </xf>
    <xf numFmtId="0" fontId="2" fillId="2" borderId="7" xfId="5" applyFont="1" applyFill="1" applyBorder="1" applyAlignment="1">
      <alignment vertical="center" wrapText="1"/>
    </xf>
    <xf numFmtId="0" fontId="22" fillId="2" borderId="1" xfId="5" applyFont="1" applyFill="1" applyBorder="1" applyAlignment="1">
      <alignment horizontal="center" vertical="center" wrapText="1"/>
    </xf>
    <xf numFmtId="0" fontId="2" fillId="2" borderId="1" xfId="5" applyFont="1" applyFill="1" applyBorder="1" applyAlignment="1">
      <alignment horizontal="center" vertical="center" wrapText="1"/>
    </xf>
    <xf numFmtId="0" fontId="22" fillId="2" borderId="2" xfId="5" applyFont="1" applyFill="1" applyBorder="1" applyAlignment="1">
      <alignment horizontal="left" vertical="center"/>
    </xf>
    <xf numFmtId="166" fontId="22" fillId="2" borderId="1" xfId="4" applyNumberFormat="1" applyFont="1" applyFill="1" applyBorder="1" applyAlignment="1">
      <alignment horizontal="center" vertical="top" wrapText="1"/>
    </xf>
    <xf numFmtId="166" fontId="2" fillId="2" borderId="1" xfId="4" applyNumberFormat="1" applyFont="1" applyFill="1" applyBorder="1" applyAlignment="1">
      <alignment horizontal="center" vertical="center" wrapText="1"/>
    </xf>
    <xf numFmtId="168" fontId="22" fillId="2" borderId="1" xfId="4" applyNumberFormat="1" applyFont="1" applyFill="1" applyBorder="1" applyAlignment="1">
      <alignment horizontal="center" vertical="center" wrapText="1"/>
    </xf>
    <xf numFmtId="0" fontId="24" fillId="2" borderId="1" xfId="5" applyFont="1" applyFill="1" applyBorder="1" applyAlignment="1">
      <alignment horizontal="center" vertical="center" wrapText="1"/>
    </xf>
    <xf numFmtId="166" fontId="24" fillId="2" borderId="1" xfId="4" applyNumberFormat="1" applyFont="1" applyFill="1" applyBorder="1" applyAlignment="1">
      <alignment horizontal="center" vertical="center" wrapText="1"/>
    </xf>
    <xf numFmtId="168" fontId="2" fillId="2" borderId="1" xfId="4" applyNumberFormat="1" applyFont="1" applyFill="1" applyBorder="1" applyAlignment="1">
      <alignment horizontal="center" vertical="center" wrapText="1"/>
    </xf>
    <xf numFmtId="0" fontId="12" fillId="2" borderId="1" xfId="5" applyFont="1" applyFill="1" applyBorder="1" applyAlignment="1">
      <alignment horizontal="center" vertical="center" wrapText="1"/>
    </xf>
    <xf numFmtId="166" fontId="12" fillId="2" borderId="1" xfId="4" applyNumberFormat="1" applyFont="1" applyFill="1" applyBorder="1" applyAlignment="1">
      <alignment horizontal="center" vertical="center" wrapText="1"/>
    </xf>
    <xf numFmtId="0" fontId="2" fillId="2" borderId="0" xfId="5" applyFont="1" applyFill="1" applyAlignment="1">
      <alignment horizontal="left" vertical="center"/>
    </xf>
    <xf numFmtId="0" fontId="2" fillId="2" borderId="0" xfId="5" applyFont="1" applyFill="1" applyAlignment="1">
      <alignment vertical="center"/>
    </xf>
    <xf numFmtId="0" fontId="18" fillId="2" borderId="0" xfId="5" applyFont="1" applyFill="1" applyAlignment="1">
      <alignment horizontal="center" vertical="center"/>
    </xf>
    <xf numFmtId="0" fontId="19" fillId="2" borderId="0" xfId="5" applyFont="1" applyFill="1"/>
    <xf numFmtId="0" fontId="18" fillId="2" borderId="0" xfId="5" applyFont="1" applyFill="1"/>
    <xf numFmtId="168" fontId="24" fillId="2" borderId="1" xfId="4" applyNumberFormat="1" applyFont="1" applyFill="1" applyBorder="1" applyAlignment="1">
      <alignment horizontal="center" vertical="center" wrapText="1"/>
    </xf>
    <xf numFmtId="0" fontId="0" fillId="0" borderId="0" xfId="0" applyAlignment="1">
      <alignment vertical="center"/>
    </xf>
    <xf numFmtId="165" fontId="12" fillId="0" borderId="1" xfId="0" applyNumberFormat="1" applyFont="1" applyBorder="1" applyAlignment="1">
      <alignment horizontal="center" vertical="center" wrapText="1"/>
    </xf>
    <xf numFmtId="4" fontId="18" fillId="0" borderId="0" xfId="5" applyNumberFormat="1" applyFont="1" applyFill="1"/>
    <xf numFmtId="4" fontId="18" fillId="0" borderId="0" xfId="5" applyNumberFormat="1" applyFont="1" applyFill="1" applyBorder="1"/>
    <xf numFmtId="4" fontId="19" fillId="0" borderId="0" xfId="5" applyNumberFormat="1" applyFont="1" applyFill="1"/>
    <xf numFmtId="4" fontId="18" fillId="0" borderId="0" xfId="5" applyNumberFormat="1" applyFont="1" applyFill="1" applyAlignment="1">
      <alignment wrapText="1"/>
    </xf>
    <xf numFmtId="0" fontId="11" fillId="0" borderId="0" xfId="0" applyFont="1" applyAlignment="1">
      <alignment horizontal="center" vertical="center" wrapText="1"/>
    </xf>
    <xf numFmtId="0" fontId="10" fillId="0" borderId="0" xfId="0" applyFont="1" applyAlignment="1">
      <alignment horizontal="justify" vertical="top" wrapText="1"/>
    </xf>
    <xf numFmtId="0" fontId="10" fillId="0" borderId="0" xfId="0" applyFont="1" applyAlignment="1">
      <alignment horizontal="left" vertical="top" wrapText="1"/>
    </xf>
    <xf numFmtId="0" fontId="11" fillId="0" borderId="0" xfId="0" applyFont="1" applyAlignment="1">
      <alignment horizontal="justify" vertical="top" wrapText="1"/>
    </xf>
    <xf numFmtId="0" fontId="11" fillId="0" borderId="0" xfId="0" applyFont="1" applyAlignment="1">
      <alignment horizontal="center" vertical="top" wrapText="1"/>
    </xf>
    <xf numFmtId="49" fontId="10" fillId="0" borderId="0" xfId="0" applyNumberFormat="1" applyFont="1" applyAlignment="1">
      <alignment horizontal="left" vertical="top" wrapText="1"/>
    </xf>
    <xf numFmtId="49" fontId="10" fillId="0" borderId="0" xfId="0" applyNumberFormat="1" applyFont="1" applyAlignment="1">
      <alignment horizontal="left" vertical="center" wrapText="1"/>
    </xf>
    <xf numFmtId="0" fontId="0" fillId="0" borderId="0" xfId="0" applyAlignment="1">
      <alignment horizontal="center"/>
    </xf>
    <xf numFmtId="0" fontId="15" fillId="0" borderId="0" xfId="0" applyFont="1" applyAlignment="1">
      <alignment horizontal="center" vertical="top" wrapText="1"/>
    </xf>
    <xf numFmtId="0" fontId="10" fillId="0" borderId="0" xfId="0" applyNumberFormat="1" applyFont="1" applyAlignment="1">
      <alignment horizontal="justify" vertical="top" wrapText="1"/>
    </xf>
    <xf numFmtId="49" fontId="10" fillId="0" borderId="0" xfId="0" applyNumberFormat="1" applyFont="1" applyAlignment="1">
      <alignment horizontal="justify" vertical="top" wrapText="1"/>
    </xf>
    <xf numFmtId="49" fontId="10" fillId="0" borderId="0" xfId="0" applyNumberFormat="1" applyFont="1" applyAlignment="1">
      <alignment horizontal="justify" vertical="center" wrapText="1"/>
    </xf>
    <xf numFmtId="0" fontId="15" fillId="0" borderId="0" xfId="0" applyFont="1" applyAlignment="1">
      <alignment horizontal="center" wrapText="1"/>
    </xf>
    <xf numFmtId="49" fontId="4" fillId="0" borderId="0" xfId="0" applyNumberFormat="1" applyFont="1" applyAlignment="1">
      <alignment horizontal="justify" vertical="top" wrapText="1"/>
    </xf>
    <xf numFmtId="0" fontId="11" fillId="0" borderId="0" xfId="0" applyFont="1" applyAlignment="1">
      <alignment horizontal="justify" wrapText="1"/>
    </xf>
    <xf numFmtId="49" fontId="11" fillId="0" borderId="0" xfId="0" applyNumberFormat="1" applyFont="1" applyAlignment="1">
      <alignment horizontal="justify" vertical="center" wrapText="1"/>
    </xf>
    <xf numFmtId="49" fontId="1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8" fillId="0" borderId="0" xfId="0" applyNumberFormat="1" applyFont="1" applyAlignment="1">
      <alignment horizontal="left" vertical="top" wrapText="1"/>
    </xf>
    <xf numFmtId="0" fontId="11" fillId="0" borderId="0" xfId="0" applyNumberFormat="1" applyFont="1" applyAlignment="1">
      <alignment horizontal="center" vertical="center" wrapText="1"/>
    </xf>
    <xf numFmtId="0" fontId="15" fillId="0" borderId="0" xfId="0" applyNumberFormat="1" applyFont="1" applyAlignment="1">
      <alignment horizontal="center" vertical="center" wrapText="1"/>
    </xf>
    <xf numFmtId="0" fontId="10" fillId="0" borderId="0" xfId="0" applyNumberFormat="1" applyFont="1" applyAlignment="1">
      <alignment horizontal="left" vertical="center" wrapText="1"/>
    </xf>
    <xf numFmtId="0" fontId="11" fillId="0" borderId="0" xfId="0" applyNumberFormat="1" applyFont="1" applyAlignment="1">
      <alignment horizontal="center" vertical="top" wrapText="1"/>
    </xf>
    <xf numFmtId="0" fontId="10" fillId="0" borderId="0" xfId="0" applyNumberFormat="1" applyFont="1" applyAlignment="1">
      <alignment horizontal="left" vertical="top" wrapText="1"/>
    </xf>
    <xf numFmtId="0" fontId="18" fillId="0" borderId="0" xfId="0" applyNumberFormat="1" applyFont="1" applyAlignment="1">
      <alignment horizontal="left" vertical="top" wrapText="1"/>
    </xf>
    <xf numFmtId="49" fontId="15" fillId="0" borderId="0" xfId="0" applyNumberFormat="1" applyFont="1" applyAlignment="1">
      <alignment horizontal="center" vertical="top" wrapText="1"/>
    </xf>
    <xf numFmtId="0" fontId="11" fillId="0" borderId="0" xfId="0" applyFont="1" applyAlignment="1">
      <alignment horizontal="justify" vertical="top"/>
    </xf>
    <xf numFmtId="0" fontId="16" fillId="0" borderId="0" xfId="0" applyFont="1" applyAlignment="1">
      <alignment horizontal="justify" vertical="top" wrapText="1"/>
    </xf>
    <xf numFmtId="0" fontId="2" fillId="0" borderId="0" xfId="0" applyFont="1" applyAlignment="1">
      <alignment horizontal="right"/>
    </xf>
    <xf numFmtId="49" fontId="10" fillId="0" borderId="0" xfId="0" applyNumberFormat="1" applyFont="1" applyAlignment="1">
      <alignment horizontal="center" vertical="top" wrapText="1"/>
    </xf>
    <xf numFmtId="49" fontId="10" fillId="0" borderId="0" xfId="0" applyNumberFormat="1" applyFont="1" applyAlignment="1">
      <alignment horizontal="center" vertical="center" wrapText="1"/>
    </xf>
    <xf numFmtId="0" fontId="4" fillId="0" borderId="0" xfId="0" applyNumberFormat="1" applyFont="1" applyAlignment="1">
      <alignment horizontal="justify" vertical="top" wrapText="1"/>
    </xf>
    <xf numFmtId="49" fontId="11" fillId="0" borderId="0" xfId="0" applyNumberFormat="1" applyFont="1" applyAlignment="1">
      <alignment horizontal="center" vertical="top" wrapText="1"/>
    </xf>
    <xf numFmtId="49" fontId="11" fillId="0" borderId="0" xfId="0" applyNumberFormat="1" applyFont="1" applyAlignment="1">
      <alignment horizontal="center" vertical="center" wrapText="1"/>
    </xf>
    <xf numFmtId="0" fontId="2" fillId="2" borderId="4" xfId="5" applyFont="1" applyFill="1" applyBorder="1" applyAlignment="1">
      <alignment horizontal="left" vertical="center" wrapText="1"/>
    </xf>
    <xf numFmtId="0" fontId="2" fillId="2" borderId="5" xfId="5" applyFont="1" applyFill="1" applyBorder="1" applyAlignment="1">
      <alignment horizontal="left" vertical="center" wrapText="1"/>
    </xf>
    <xf numFmtId="0" fontId="2" fillId="2" borderId="6" xfId="5" applyFont="1" applyFill="1" applyBorder="1" applyAlignment="1">
      <alignment horizontal="left" vertical="center" wrapText="1"/>
    </xf>
    <xf numFmtId="0" fontId="22" fillId="2" borderId="4" xfId="5" applyFont="1" applyFill="1" applyBorder="1" applyAlignment="1">
      <alignment horizontal="center" vertical="top" wrapText="1"/>
    </xf>
    <xf numFmtId="0" fontId="22" fillId="2" borderId="5" xfId="5" applyFont="1" applyFill="1" applyBorder="1" applyAlignment="1">
      <alignment horizontal="center" vertical="top" wrapText="1"/>
    </xf>
    <xf numFmtId="0" fontId="22" fillId="2" borderId="6" xfId="5" applyFont="1" applyFill="1" applyBorder="1" applyAlignment="1">
      <alignment horizontal="center" vertical="top" wrapText="1"/>
    </xf>
    <xf numFmtId="0" fontId="22" fillId="2" borderId="1" xfId="5" applyFont="1" applyFill="1" applyBorder="1" applyAlignment="1">
      <alignment horizontal="center" vertical="center" wrapText="1"/>
    </xf>
    <xf numFmtId="0" fontId="22" fillId="2" borderId="1" xfId="5" applyFont="1" applyFill="1" applyBorder="1" applyAlignment="1">
      <alignment horizontal="left" vertical="center" wrapText="1"/>
    </xf>
    <xf numFmtId="0" fontId="23" fillId="2" borderId="1" xfId="5" applyFont="1" applyFill="1" applyBorder="1" applyAlignment="1">
      <alignment horizontal="center" wrapText="1"/>
    </xf>
    <xf numFmtId="0" fontId="12" fillId="2" borderId="4" xfId="5" applyFont="1" applyFill="1" applyBorder="1" applyAlignment="1">
      <alignment horizontal="left" vertical="center" wrapText="1"/>
    </xf>
    <xf numFmtId="0" fontId="12" fillId="2" borderId="5" xfId="5" applyFont="1" applyFill="1" applyBorder="1" applyAlignment="1">
      <alignment horizontal="left" vertical="center" wrapText="1"/>
    </xf>
    <xf numFmtId="0" fontId="12" fillId="2" borderId="6" xfId="5" applyFont="1" applyFill="1" applyBorder="1" applyAlignment="1">
      <alignment horizontal="left" vertical="center" wrapText="1"/>
    </xf>
    <xf numFmtId="0" fontId="25" fillId="2" borderId="1" xfId="5" applyFont="1" applyFill="1" applyBorder="1" applyAlignment="1">
      <alignment horizontal="center" vertical="center" wrapText="1"/>
    </xf>
    <xf numFmtId="0" fontId="2" fillId="2" borderId="1" xfId="5" applyFont="1" applyFill="1" applyBorder="1" applyAlignment="1">
      <alignment horizontal="center" vertical="center" wrapText="1"/>
    </xf>
    <xf numFmtId="0" fontId="22" fillId="2" borderId="4" xfId="5" applyFont="1" applyFill="1" applyBorder="1" applyAlignment="1">
      <alignment horizontal="center" vertical="center" wrapText="1"/>
    </xf>
    <xf numFmtId="0" fontId="22" fillId="2" borderId="6" xfId="5" applyFont="1" applyFill="1" applyBorder="1" applyAlignment="1">
      <alignment horizontal="center" vertical="center" wrapText="1"/>
    </xf>
    <xf numFmtId="0" fontId="22" fillId="2" borderId="4" xfId="5" applyFont="1" applyFill="1" applyBorder="1" applyAlignment="1">
      <alignment horizontal="center" vertical="top"/>
    </xf>
    <xf numFmtId="0" fontId="22" fillId="2" borderId="5" xfId="5" applyFont="1" applyFill="1" applyBorder="1" applyAlignment="1">
      <alignment horizontal="center" vertical="top"/>
    </xf>
    <xf numFmtId="0" fontId="2" fillId="2" borderId="4" xfId="5" applyFont="1" applyFill="1" applyBorder="1" applyAlignment="1">
      <alignment horizontal="center" vertical="top" wrapText="1"/>
    </xf>
    <xf numFmtId="0" fontId="2" fillId="2" borderId="5" xfId="5" applyFont="1" applyFill="1" applyBorder="1" applyAlignment="1">
      <alignment horizontal="center" vertical="top" wrapText="1"/>
    </xf>
    <xf numFmtId="0" fontId="2" fillId="2" borderId="6" xfId="5" applyFont="1" applyFill="1" applyBorder="1" applyAlignment="1">
      <alignment horizontal="center" vertical="top" wrapText="1"/>
    </xf>
    <xf numFmtId="0" fontId="2" fillId="2" borderId="1" xfId="5" applyFont="1" applyFill="1" applyBorder="1" applyAlignment="1">
      <alignment horizontal="left" vertical="center" wrapText="1"/>
    </xf>
    <xf numFmtId="0" fontId="22" fillId="2" borderId="2" xfId="5" applyFont="1" applyFill="1" applyBorder="1" applyAlignment="1">
      <alignment horizontal="left" vertical="center"/>
    </xf>
    <xf numFmtId="0" fontId="22" fillId="2" borderId="7" xfId="5" applyFont="1" applyFill="1" applyBorder="1" applyAlignment="1">
      <alignment horizontal="left" vertical="center"/>
    </xf>
    <xf numFmtId="0" fontId="22" fillId="2" borderId="3" xfId="5" applyFont="1" applyFill="1" applyBorder="1" applyAlignment="1">
      <alignment horizontal="left" vertical="center"/>
    </xf>
    <xf numFmtId="0" fontId="22" fillId="2" borderId="4" xfId="5" applyFont="1" applyFill="1" applyBorder="1" applyAlignment="1">
      <alignment horizontal="left" vertical="center" wrapText="1"/>
    </xf>
    <xf numFmtId="0" fontId="22" fillId="2" borderId="5" xfId="5" applyFont="1" applyFill="1" applyBorder="1" applyAlignment="1">
      <alignment horizontal="left" vertical="center" wrapText="1"/>
    </xf>
    <xf numFmtId="0" fontId="22" fillId="2" borderId="6" xfId="5" applyFont="1" applyFill="1" applyBorder="1" applyAlignment="1">
      <alignment horizontal="left" vertical="center" wrapText="1"/>
    </xf>
    <xf numFmtId="0" fontId="22" fillId="2" borderId="5" xfId="5" applyFont="1" applyFill="1" applyBorder="1" applyAlignment="1">
      <alignment horizontal="center" vertical="center" wrapText="1"/>
    </xf>
    <xf numFmtId="0" fontId="22" fillId="2" borderId="2" xfId="5" applyFont="1" applyFill="1" applyBorder="1" applyAlignment="1">
      <alignment horizontal="left" vertical="center" wrapText="1"/>
    </xf>
    <xf numFmtId="0" fontId="22" fillId="2" borderId="7" xfId="5" applyFont="1" applyFill="1" applyBorder="1" applyAlignment="1">
      <alignment horizontal="left" vertical="center" wrapText="1"/>
    </xf>
    <xf numFmtId="0" fontId="22" fillId="2" borderId="3" xfId="5" applyFont="1" applyFill="1" applyBorder="1" applyAlignment="1">
      <alignment horizontal="left" vertical="center" wrapText="1"/>
    </xf>
  </cellXfs>
  <cellStyles count="8">
    <cellStyle name="Гиперссылка" xfId="7" builtinId="8"/>
    <cellStyle name="Гиперссылка 2" xfId="1"/>
    <cellStyle name="Обычный" xfId="0" builtinId="0"/>
    <cellStyle name="Обычный 2" xfId="2"/>
    <cellStyle name="Обычный 2 2" xfId="5"/>
    <cellStyle name="Финансовый 2" xfId="3"/>
    <cellStyle name="Финансовый 2 2" xfId="6"/>
    <cellStyle name="Финансовый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E292"/>
  <sheetViews>
    <sheetView tabSelected="1" view="pageBreakPreview" topLeftCell="A166" zoomScale="90" zoomScaleNormal="70" zoomScaleSheetLayoutView="90" workbookViewId="0">
      <selection activeCell="A176" sqref="A176:D176"/>
    </sheetView>
  </sheetViews>
  <sheetFormatPr defaultRowHeight="12.75"/>
  <cols>
    <col min="1" max="1" width="11.85546875" customWidth="1"/>
    <col min="2" max="2" width="64" customWidth="1"/>
    <col min="3" max="3" width="17" customWidth="1"/>
    <col min="4" max="4" width="14.42578125" customWidth="1"/>
  </cols>
  <sheetData>
    <row r="1" spans="1:4" ht="15.75">
      <c r="C1" s="85" t="s">
        <v>122</v>
      </c>
      <c r="D1" s="85"/>
    </row>
    <row r="2" spans="1:4" ht="15.75">
      <c r="C2" s="85" t="s">
        <v>0</v>
      </c>
      <c r="D2" s="85"/>
    </row>
    <row r="3" spans="1:4" ht="45" customHeight="1">
      <c r="A3" s="57" t="s">
        <v>123</v>
      </c>
      <c r="B3" s="57"/>
      <c r="C3" s="57"/>
      <c r="D3" s="57"/>
    </row>
    <row r="4" spans="1:4" ht="115.5" customHeight="1">
      <c r="A4" s="58" t="s">
        <v>1</v>
      </c>
      <c r="B4" s="58"/>
      <c r="C4" s="58"/>
      <c r="D4" s="58"/>
    </row>
    <row r="5" spans="1:4" ht="58.15" customHeight="1">
      <c r="A5" s="58" t="s">
        <v>2</v>
      </c>
      <c r="B5" s="58"/>
      <c r="C5" s="58"/>
      <c r="D5" s="58"/>
    </row>
    <row r="6" spans="1:4" ht="117.75" customHeight="1">
      <c r="A6" s="58" t="s">
        <v>3</v>
      </c>
      <c r="B6" s="58"/>
      <c r="C6" s="58"/>
      <c r="D6" s="58"/>
    </row>
    <row r="7" spans="1:4" ht="81.75" customHeight="1">
      <c r="A7" s="58" t="s">
        <v>4</v>
      </c>
      <c r="B7" s="58"/>
      <c r="C7" s="58"/>
      <c r="D7" s="58"/>
    </row>
    <row r="8" spans="1:4" ht="22.9" customHeight="1">
      <c r="A8" s="59" t="s">
        <v>5</v>
      </c>
      <c r="B8" s="59"/>
      <c r="C8" s="59"/>
      <c r="D8" s="59"/>
    </row>
    <row r="9" spans="1:4" ht="40.9" customHeight="1">
      <c r="A9" s="59" t="s">
        <v>6</v>
      </c>
      <c r="B9" s="59"/>
      <c r="C9" s="59"/>
      <c r="D9" s="59"/>
    </row>
    <row r="10" spans="1:4" ht="21.6" customHeight="1">
      <c r="A10" s="59" t="s">
        <v>7</v>
      </c>
      <c r="B10" s="59"/>
      <c r="C10" s="59"/>
      <c r="D10" s="59"/>
    </row>
    <row r="11" spans="1:4" ht="61.15" customHeight="1">
      <c r="A11" s="58" t="s">
        <v>8</v>
      </c>
      <c r="B11" s="58"/>
      <c r="C11" s="58"/>
      <c r="D11" s="58"/>
    </row>
    <row r="12" spans="1:4" ht="97.5" customHeight="1">
      <c r="A12" s="58" t="s">
        <v>9</v>
      </c>
      <c r="B12" s="58"/>
      <c r="C12" s="58"/>
      <c r="D12" s="58"/>
    </row>
    <row r="13" spans="1:4" ht="138" customHeight="1">
      <c r="A13" s="58" t="s">
        <v>10</v>
      </c>
      <c r="B13" s="58"/>
      <c r="C13" s="58"/>
      <c r="D13" s="58"/>
    </row>
    <row r="14" spans="1:4" ht="195" customHeight="1">
      <c r="A14" s="58" t="s">
        <v>119</v>
      </c>
      <c r="B14" s="58"/>
      <c r="C14" s="58"/>
      <c r="D14" s="58"/>
    </row>
    <row r="15" spans="1:4" ht="57.6" customHeight="1">
      <c r="A15" s="60" t="s">
        <v>129</v>
      </c>
      <c r="B15" s="60"/>
      <c r="C15" s="60"/>
      <c r="D15" s="60"/>
    </row>
    <row r="16" spans="1:4" ht="80.45" customHeight="1">
      <c r="A16" s="58" t="s">
        <v>228</v>
      </c>
      <c r="B16" s="58"/>
      <c r="C16" s="58"/>
      <c r="D16" s="58"/>
    </row>
    <row r="17" spans="1:4" ht="40.5" customHeight="1">
      <c r="A17" s="58" t="s">
        <v>11</v>
      </c>
      <c r="B17" s="58"/>
      <c r="C17" s="58"/>
      <c r="D17" s="58"/>
    </row>
    <row r="18" spans="1:4" ht="42" customHeight="1">
      <c r="A18" s="58" t="s">
        <v>12</v>
      </c>
      <c r="B18" s="58"/>
      <c r="C18" s="58"/>
      <c r="D18" s="58"/>
    </row>
    <row r="19" spans="1:4" ht="39.6" customHeight="1">
      <c r="A19" s="58" t="s">
        <v>13</v>
      </c>
      <c r="B19" s="58"/>
      <c r="C19" s="58"/>
      <c r="D19" s="58"/>
    </row>
    <row r="20" spans="1:4" ht="40.9" customHeight="1">
      <c r="A20" s="58" t="s">
        <v>14</v>
      </c>
      <c r="B20" s="58"/>
      <c r="C20" s="58"/>
      <c r="D20" s="58"/>
    </row>
    <row r="21" spans="1:4" ht="58.15" customHeight="1">
      <c r="A21" s="58" t="s">
        <v>15</v>
      </c>
      <c r="B21" s="58"/>
      <c r="C21" s="58"/>
      <c r="D21" s="58"/>
    </row>
    <row r="22" spans="1:4" ht="100.5" customHeight="1">
      <c r="A22" s="58" t="s">
        <v>16</v>
      </c>
      <c r="B22" s="58"/>
      <c r="C22" s="58"/>
      <c r="D22" s="58"/>
    </row>
    <row r="23" spans="1:4" ht="76.150000000000006" customHeight="1">
      <c r="A23" s="58" t="s">
        <v>17</v>
      </c>
      <c r="B23" s="58"/>
      <c r="C23" s="58"/>
      <c r="D23" s="58"/>
    </row>
    <row r="24" spans="1:4" ht="77.45" customHeight="1">
      <c r="A24" s="58" t="s">
        <v>18</v>
      </c>
      <c r="B24" s="58"/>
      <c r="C24" s="58"/>
      <c r="D24" s="58"/>
    </row>
    <row r="25" spans="1:4" ht="42" customHeight="1">
      <c r="A25" s="58" t="s">
        <v>19</v>
      </c>
      <c r="B25" s="58"/>
      <c r="C25" s="58"/>
      <c r="D25" s="58"/>
    </row>
    <row r="26" spans="1:4" ht="176.25" customHeight="1">
      <c r="A26" s="58" t="s">
        <v>20</v>
      </c>
      <c r="B26" s="58"/>
      <c r="C26" s="58"/>
      <c r="D26" s="58"/>
    </row>
    <row r="27" spans="1:4" ht="58.9" customHeight="1">
      <c r="A27" s="58" t="s">
        <v>21</v>
      </c>
      <c r="B27" s="58"/>
      <c r="C27" s="58"/>
      <c r="D27" s="58"/>
    </row>
    <row r="28" spans="1:4" ht="136.15" customHeight="1">
      <c r="A28" s="58" t="s">
        <v>22</v>
      </c>
      <c r="B28" s="58"/>
      <c r="C28" s="58"/>
      <c r="D28" s="58"/>
    </row>
    <row r="29" spans="1:4" ht="99" customHeight="1">
      <c r="A29" s="58" t="s">
        <v>23</v>
      </c>
      <c r="B29" s="58"/>
      <c r="C29" s="58"/>
      <c r="D29" s="58"/>
    </row>
    <row r="30" spans="1:4" ht="79.5" customHeight="1">
      <c r="A30" s="58" t="s">
        <v>24</v>
      </c>
      <c r="B30" s="58"/>
      <c r="C30" s="58"/>
      <c r="D30" s="58"/>
    </row>
    <row r="31" spans="1:4" ht="41.45" customHeight="1">
      <c r="A31" s="58" t="s">
        <v>25</v>
      </c>
      <c r="B31" s="58"/>
      <c r="C31" s="58"/>
      <c r="D31" s="58"/>
    </row>
    <row r="32" spans="1:4" ht="81" customHeight="1">
      <c r="A32" s="58" t="s">
        <v>26</v>
      </c>
      <c r="B32" s="58"/>
      <c r="C32" s="58"/>
      <c r="D32" s="58"/>
    </row>
    <row r="33" spans="1:4" ht="96" customHeight="1">
      <c r="A33" s="58" t="s">
        <v>27</v>
      </c>
      <c r="B33" s="58"/>
      <c r="C33" s="58"/>
      <c r="D33" s="58"/>
    </row>
    <row r="34" spans="1:4" ht="77.45" customHeight="1">
      <c r="A34" s="58" t="s">
        <v>125</v>
      </c>
      <c r="B34" s="58"/>
      <c r="C34" s="58"/>
      <c r="D34" s="58"/>
    </row>
    <row r="35" spans="1:4" ht="42" customHeight="1">
      <c r="A35" s="58" t="s">
        <v>28</v>
      </c>
      <c r="B35" s="58"/>
      <c r="C35" s="58"/>
      <c r="D35" s="58"/>
    </row>
    <row r="36" spans="1:4" ht="96.75" customHeight="1">
      <c r="A36" s="58" t="s">
        <v>29</v>
      </c>
      <c r="B36" s="58"/>
      <c r="C36" s="58"/>
      <c r="D36" s="58"/>
    </row>
    <row r="37" spans="1:4" ht="79.150000000000006" customHeight="1">
      <c r="A37" s="58" t="s">
        <v>30</v>
      </c>
      <c r="B37" s="58"/>
      <c r="C37" s="58"/>
      <c r="D37" s="58"/>
    </row>
    <row r="38" spans="1:4" ht="156.75" customHeight="1">
      <c r="A38" s="58" t="s">
        <v>120</v>
      </c>
      <c r="B38" s="58"/>
      <c r="C38" s="58"/>
      <c r="D38" s="58"/>
    </row>
    <row r="39" spans="1:4" ht="76.5" customHeight="1">
      <c r="A39" s="58" t="s">
        <v>31</v>
      </c>
      <c r="B39" s="58"/>
      <c r="C39" s="58"/>
      <c r="D39" s="58"/>
    </row>
    <row r="40" spans="1:4" ht="99" customHeight="1">
      <c r="A40" s="58" t="s">
        <v>126</v>
      </c>
      <c r="B40" s="58"/>
      <c r="C40" s="58"/>
      <c r="D40" s="58"/>
    </row>
    <row r="41" spans="1:4" ht="195" customHeight="1">
      <c r="A41" s="58" t="s">
        <v>121</v>
      </c>
      <c r="B41" s="58"/>
      <c r="C41" s="58"/>
      <c r="D41" s="58"/>
    </row>
    <row r="42" spans="1:4" ht="114.75" customHeight="1">
      <c r="A42" s="58" t="s">
        <v>127</v>
      </c>
      <c r="B42" s="58"/>
      <c r="C42" s="58"/>
      <c r="D42" s="58"/>
    </row>
    <row r="43" spans="1:4" ht="117" customHeight="1">
      <c r="A43" s="58" t="s">
        <v>128</v>
      </c>
      <c r="B43" s="58"/>
      <c r="C43" s="58"/>
      <c r="D43" s="58"/>
    </row>
    <row r="44" spans="1:4" ht="78" customHeight="1">
      <c r="A44" s="61" t="s">
        <v>229</v>
      </c>
      <c r="B44" s="61"/>
      <c r="C44" s="61"/>
      <c r="D44" s="61"/>
    </row>
    <row r="45" spans="1:4" ht="22.5" customHeight="1">
      <c r="A45" s="62" t="s">
        <v>32</v>
      </c>
      <c r="B45" s="62"/>
      <c r="C45" s="62"/>
      <c r="D45" s="62"/>
    </row>
    <row r="46" spans="1:4" ht="18" customHeight="1">
      <c r="A46" s="63" t="s">
        <v>33</v>
      </c>
      <c r="B46" s="63"/>
      <c r="C46" s="63"/>
      <c r="D46" s="63"/>
    </row>
    <row r="47" spans="1:4" ht="18" customHeight="1">
      <c r="A47" s="63" t="s">
        <v>34</v>
      </c>
      <c r="B47" s="63"/>
      <c r="C47" s="63"/>
      <c r="D47" s="63"/>
    </row>
    <row r="48" spans="1:4" ht="18" customHeight="1">
      <c r="A48" s="63" t="s">
        <v>35</v>
      </c>
      <c r="B48" s="63"/>
      <c r="C48" s="63"/>
      <c r="D48" s="63"/>
    </row>
    <row r="49" spans="1:4" ht="18" customHeight="1">
      <c r="A49" s="63" t="s">
        <v>36</v>
      </c>
      <c r="B49" s="63"/>
      <c r="C49" s="63"/>
      <c r="D49" s="63"/>
    </row>
    <row r="50" spans="1:4" ht="18" customHeight="1">
      <c r="A50" s="63" t="s">
        <v>37</v>
      </c>
      <c r="B50" s="63"/>
      <c r="C50" s="63"/>
      <c r="D50" s="63"/>
    </row>
    <row r="51" spans="1:4" ht="18" customHeight="1">
      <c r="A51" s="63" t="s">
        <v>38</v>
      </c>
      <c r="B51" s="63"/>
      <c r="C51" s="63"/>
      <c r="D51" s="63"/>
    </row>
    <row r="52" spans="1:4" ht="18" customHeight="1">
      <c r="A52" s="63" t="s">
        <v>39</v>
      </c>
      <c r="B52" s="63"/>
      <c r="C52" s="63"/>
      <c r="D52" s="63"/>
    </row>
    <row r="53" spans="1:4" ht="18" customHeight="1">
      <c r="A53" s="63" t="s">
        <v>40</v>
      </c>
      <c r="B53" s="63"/>
      <c r="C53" s="63"/>
      <c r="D53" s="63"/>
    </row>
    <row r="54" spans="1:4" ht="19.5" customHeight="1">
      <c r="A54" s="61" t="s">
        <v>41</v>
      </c>
      <c r="B54" s="61"/>
      <c r="C54" s="61"/>
      <c r="D54" s="61"/>
    </row>
    <row r="55" spans="1:4" ht="18.75">
      <c r="A55" s="63" t="s">
        <v>42</v>
      </c>
      <c r="B55" s="63"/>
      <c r="C55" s="63"/>
      <c r="D55" s="63"/>
    </row>
    <row r="56" spans="1:4" ht="18" customHeight="1">
      <c r="A56" s="63" t="s">
        <v>43</v>
      </c>
      <c r="B56" s="63"/>
      <c r="C56" s="63"/>
      <c r="D56" s="63"/>
    </row>
    <row r="57" spans="1:4" ht="18" customHeight="1">
      <c r="A57" s="63" t="s">
        <v>44</v>
      </c>
      <c r="B57" s="63"/>
      <c r="C57" s="63"/>
      <c r="D57" s="63"/>
    </row>
    <row r="58" spans="1:4" ht="18" customHeight="1">
      <c r="A58" s="63" t="s">
        <v>45</v>
      </c>
      <c r="B58" s="63"/>
      <c r="C58" s="63"/>
      <c r="D58" s="63"/>
    </row>
    <row r="59" spans="1:4" ht="18.75">
      <c r="A59" s="1"/>
    </row>
    <row r="60" spans="1:4" ht="18.95" customHeight="1">
      <c r="A60" s="61" t="s">
        <v>46</v>
      </c>
      <c r="B60" s="61"/>
      <c r="C60" s="61"/>
      <c r="D60" s="61"/>
    </row>
    <row r="61" spans="1:4" ht="18" customHeight="1">
      <c r="A61" s="63" t="s">
        <v>47</v>
      </c>
      <c r="B61" s="63"/>
      <c r="C61" s="63"/>
      <c r="D61" s="63"/>
    </row>
    <row r="62" spans="1:4" ht="18" customHeight="1">
      <c r="A62" s="63" t="s">
        <v>48</v>
      </c>
      <c r="B62" s="63"/>
      <c r="C62" s="63"/>
      <c r="D62" s="63"/>
    </row>
    <row r="63" spans="1:4" ht="18" customHeight="1">
      <c r="A63" s="63" t="s">
        <v>49</v>
      </c>
      <c r="B63" s="63"/>
      <c r="C63" s="63"/>
      <c r="D63" s="63"/>
    </row>
    <row r="64" spans="1:4" ht="18" customHeight="1">
      <c r="A64" s="63" t="s">
        <v>50</v>
      </c>
      <c r="B64" s="63"/>
      <c r="C64" s="63"/>
      <c r="D64" s="63"/>
    </row>
    <row r="65" spans="1:4" ht="18" customHeight="1">
      <c r="A65" s="63" t="s">
        <v>51</v>
      </c>
      <c r="B65" s="63"/>
      <c r="C65" s="63"/>
      <c r="D65" s="63"/>
    </row>
    <row r="66" spans="1:4" ht="18" customHeight="1">
      <c r="A66" s="63" t="s">
        <v>52</v>
      </c>
      <c r="B66" s="63"/>
      <c r="C66" s="63"/>
      <c r="D66" s="63"/>
    </row>
    <row r="67" spans="1:4" ht="18" customHeight="1">
      <c r="A67" s="63" t="s">
        <v>53</v>
      </c>
      <c r="B67" s="63"/>
      <c r="C67" s="63"/>
      <c r="D67" s="63"/>
    </row>
    <row r="68" spans="1:4" ht="18" customHeight="1">
      <c r="A68" s="63" t="s">
        <v>54</v>
      </c>
      <c r="B68" s="63"/>
      <c r="C68" s="63"/>
      <c r="D68" s="63"/>
    </row>
    <row r="69" spans="1:4" ht="18" customHeight="1">
      <c r="A69" s="63" t="s">
        <v>55</v>
      </c>
      <c r="B69" s="63"/>
      <c r="C69" s="63"/>
      <c r="D69" s="63"/>
    </row>
    <row r="70" spans="1:4" ht="18" customHeight="1">
      <c r="A70" s="63" t="s">
        <v>56</v>
      </c>
      <c r="B70" s="63"/>
      <c r="C70" s="63"/>
      <c r="D70" s="63"/>
    </row>
    <row r="71" spans="1:4" ht="18" customHeight="1">
      <c r="A71" s="63" t="s">
        <v>57</v>
      </c>
      <c r="B71" s="63"/>
      <c r="C71" s="63"/>
      <c r="D71" s="63"/>
    </row>
    <row r="72" spans="1:4" ht="18" customHeight="1">
      <c r="A72" s="63" t="s">
        <v>58</v>
      </c>
      <c r="B72" s="63"/>
      <c r="C72" s="63"/>
      <c r="D72" s="63"/>
    </row>
    <row r="73" spans="1:4" ht="18" customHeight="1">
      <c r="A73" s="63" t="s">
        <v>59</v>
      </c>
      <c r="B73" s="63"/>
      <c r="C73" s="63"/>
      <c r="D73" s="63"/>
    </row>
    <row r="74" spans="1:4" ht="18" customHeight="1">
      <c r="A74" s="63" t="s">
        <v>60</v>
      </c>
      <c r="B74" s="63"/>
      <c r="C74" s="63"/>
      <c r="D74" s="63"/>
    </row>
    <row r="75" spans="1:4" ht="18" customHeight="1">
      <c r="A75" s="63" t="s">
        <v>61</v>
      </c>
      <c r="B75" s="63"/>
      <c r="C75" s="63"/>
      <c r="D75" s="63"/>
    </row>
    <row r="76" spans="1:4" ht="18" customHeight="1">
      <c r="A76" s="63" t="s">
        <v>62</v>
      </c>
      <c r="B76" s="63"/>
      <c r="C76" s="63"/>
      <c r="D76" s="63"/>
    </row>
    <row r="77" spans="1:4" ht="18" customHeight="1">
      <c r="A77" s="63" t="s">
        <v>63</v>
      </c>
      <c r="B77" s="63"/>
      <c r="C77" s="63"/>
      <c r="D77" s="63"/>
    </row>
    <row r="78" spans="1:4" ht="18" customHeight="1">
      <c r="A78" s="63" t="s">
        <v>64</v>
      </c>
      <c r="B78" s="63"/>
      <c r="C78" s="63"/>
      <c r="D78" s="63"/>
    </row>
    <row r="79" spans="1:4" ht="18" customHeight="1">
      <c r="A79" s="63" t="s">
        <v>65</v>
      </c>
      <c r="B79" s="63"/>
      <c r="C79" s="63"/>
      <c r="D79" s="63"/>
    </row>
    <row r="80" spans="1:4" ht="18" customHeight="1">
      <c r="A80" s="63" t="s">
        <v>66</v>
      </c>
      <c r="B80" s="63"/>
      <c r="C80" s="63"/>
      <c r="D80" s="63"/>
    </row>
    <row r="81" spans="1:4" ht="39" customHeight="1">
      <c r="A81" s="62" t="s">
        <v>67</v>
      </c>
      <c r="B81" s="62"/>
      <c r="C81" s="62"/>
      <c r="D81" s="62"/>
    </row>
    <row r="82" spans="1:4" ht="18" customHeight="1">
      <c r="A82" s="63" t="s">
        <v>68</v>
      </c>
      <c r="B82" s="63"/>
      <c r="C82" s="63"/>
      <c r="D82" s="63"/>
    </row>
    <row r="83" spans="1:4" ht="38.1" customHeight="1">
      <c r="A83" s="62" t="s">
        <v>69</v>
      </c>
      <c r="B83" s="62"/>
      <c r="C83" s="62"/>
      <c r="D83" s="62"/>
    </row>
    <row r="84" spans="1:4">
      <c r="A84" s="64"/>
      <c r="B84" s="64"/>
      <c r="C84" s="64"/>
      <c r="D84" s="64"/>
    </row>
    <row r="85" spans="1:4" ht="17.45" customHeight="1">
      <c r="A85" s="57" t="s">
        <v>70</v>
      </c>
      <c r="B85" s="57"/>
      <c r="C85" s="57"/>
      <c r="D85" s="57"/>
    </row>
    <row r="86" spans="1:4" ht="19.5" customHeight="1">
      <c r="A86" s="65" t="s">
        <v>71</v>
      </c>
      <c r="B86" s="65"/>
      <c r="C86" s="65"/>
      <c r="D86" s="65"/>
    </row>
    <row r="87" spans="1:4" ht="309.95" customHeight="1">
      <c r="A87" s="66" t="s">
        <v>72</v>
      </c>
      <c r="B87" s="66"/>
      <c r="C87" s="66"/>
      <c r="D87" s="66"/>
    </row>
    <row r="88" spans="1:4" ht="18" customHeight="1">
      <c r="A88" s="65" t="s">
        <v>73</v>
      </c>
      <c r="B88" s="65"/>
      <c r="C88" s="65"/>
      <c r="D88" s="65"/>
    </row>
    <row r="89" spans="1:4" ht="17.100000000000001" customHeight="1">
      <c r="A89" s="62" t="s">
        <v>130</v>
      </c>
      <c r="B89" s="62"/>
      <c r="C89" s="62"/>
      <c r="D89" s="62"/>
    </row>
    <row r="90" spans="1:4" ht="18" customHeight="1">
      <c r="A90" s="62" t="s">
        <v>131</v>
      </c>
      <c r="B90" s="62"/>
      <c r="C90" s="62"/>
      <c r="D90" s="62"/>
    </row>
    <row r="91" spans="1:4" ht="16.5" customHeight="1">
      <c r="A91" s="62" t="s">
        <v>132</v>
      </c>
      <c r="B91" s="62"/>
      <c r="C91" s="62"/>
      <c r="D91" s="62"/>
    </row>
    <row r="92" spans="1:4" ht="18.95" customHeight="1">
      <c r="A92" s="62" t="s">
        <v>133</v>
      </c>
      <c r="B92" s="62"/>
      <c r="C92" s="62"/>
      <c r="D92" s="62"/>
    </row>
    <row r="93" spans="1:4" ht="21" customHeight="1">
      <c r="A93" s="62" t="s">
        <v>134</v>
      </c>
      <c r="B93" s="62"/>
      <c r="C93" s="62"/>
      <c r="D93" s="62"/>
    </row>
    <row r="94" spans="1:4" ht="38.1" customHeight="1">
      <c r="A94" s="62" t="s">
        <v>74</v>
      </c>
      <c r="B94" s="62"/>
      <c r="C94" s="62"/>
      <c r="D94" s="62"/>
    </row>
    <row r="95" spans="1:4">
      <c r="A95" s="64"/>
      <c r="B95" s="64"/>
      <c r="C95" s="64"/>
      <c r="D95" s="64"/>
    </row>
    <row r="96" spans="1:4" ht="18" customHeight="1">
      <c r="A96" s="61" t="s">
        <v>75</v>
      </c>
      <c r="B96" s="61"/>
      <c r="C96" s="61"/>
      <c r="D96" s="61"/>
    </row>
    <row r="97" spans="1:4" ht="18" customHeight="1">
      <c r="A97" s="65" t="s">
        <v>71</v>
      </c>
      <c r="B97" s="65"/>
      <c r="C97" s="65"/>
      <c r="D97" s="65"/>
    </row>
    <row r="98" spans="1:4" ht="77.45" customHeight="1">
      <c r="A98" s="66" t="s">
        <v>149</v>
      </c>
      <c r="B98" s="66"/>
      <c r="C98" s="66"/>
      <c r="D98" s="66"/>
    </row>
    <row r="99" spans="1:4" ht="115.5" customHeight="1">
      <c r="A99" s="66" t="s">
        <v>135</v>
      </c>
      <c r="B99" s="66"/>
      <c r="C99" s="66"/>
      <c r="D99" s="66"/>
    </row>
    <row r="100" spans="1:4" ht="84.75" customHeight="1">
      <c r="A100" s="67" t="s">
        <v>76</v>
      </c>
      <c r="B100" s="67"/>
      <c r="C100" s="67"/>
      <c r="D100" s="67"/>
    </row>
    <row r="101" spans="1:4" ht="29.45" customHeight="1">
      <c r="A101" s="65" t="s">
        <v>73</v>
      </c>
      <c r="B101" s="65"/>
      <c r="C101" s="65"/>
      <c r="D101" s="65"/>
    </row>
    <row r="102" spans="1:4" ht="145.5" customHeight="1">
      <c r="A102" s="66" t="s">
        <v>136</v>
      </c>
      <c r="B102" s="66"/>
      <c r="C102" s="66"/>
      <c r="D102" s="66"/>
    </row>
    <row r="103" spans="1:4" ht="141" customHeight="1">
      <c r="A103" s="66" t="s">
        <v>137</v>
      </c>
      <c r="B103" s="66"/>
      <c r="C103" s="66"/>
      <c r="D103" s="66"/>
    </row>
    <row r="104" spans="1:4" ht="141" customHeight="1">
      <c r="A104" s="66" t="s">
        <v>138</v>
      </c>
      <c r="B104" s="66"/>
      <c r="C104" s="66"/>
      <c r="D104" s="66"/>
    </row>
    <row r="105" spans="1:4" ht="18.75" customHeight="1">
      <c r="A105" s="57" t="s">
        <v>77</v>
      </c>
      <c r="B105" s="57"/>
      <c r="C105" s="57"/>
      <c r="D105" s="57"/>
    </row>
    <row r="106" spans="1:4" ht="18.600000000000001" customHeight="1">
      <c r="A106" s="65" t="s">
        <v>71</v>
      </c>
      <c r="B106" s="65"/>
      <c r="C106" s="65"/>
      <c r="D106" s="65"/>
    </row>
    <row r="107" spans="1:4" ht="48" customHeight="1">
      <c r="A107" s="68" t="s">
        <v>78</v>
      </c>
      <c r="B107" s="68"/>
      <c r="C107" s="68"/>
      <c r="D107" s="68"/>
    </row>
    <row r="108" spans="1:4" ht="48" customHeight="1">
      <c r="A108" s="67" t="s">
        <v>79</v>
      </c>
      <c r="B108" s="67"/>
      <c r="C108" s="67"/>
      <c r="D108" s="67"/>
    </row>
    <row r="109" spans="1:4" ht="83.25" customHeight="1">
      <c r="A109" s="66" t="s">
        <v>80</v>
      </c>
      <c r="B109" s="66"/>
      <c r="C109" s="66"/>
      <c r="D109" s="66"/>
    </row>
    <row r="110" spans="1:4" ht="51.6" customHeight="1">
      <c r="A110" s="68" t="s">
        <v>81</v>
      </c>
      <c r="B110" s="68"/>
      <c r="C110" s="68"/>
      <c r="D110" s="68"/>
    </row>
    <row r="111" spans="1:4" ht="30" customHeight="1">
      <c r="A111" s="63" t="s">
        <v>82</v>
      </c>
      <c r="B111" s="63"/>
      <c r="C111" s="63"/>
      <c r="D111" s="63"/>
    </row>
    <row r="112" spans="1:4" ht="26.45" customHeight="1">
      <c r="A112" s="62" t="s">
        <v>83</v>
      </c>
      <c r="B112" s="62"/>
      <c r="C112" s="62"/>
      <c r="D112" s="62"/>
    </row>
    <row r="113" spans="1:5" ht="39" customHeight="1">
      <c r="A113" s="65" t="s">
        <v>84</v>
      </c>
      <c r="B113" s="65"/>
      <c r="C113" s="65"/>
      <c r="D113" s="65"/>
    </row>
    <row r="114" spans="1:5" ht="60" customHeight="1">
      <c r="A114" s="2" t="s">
        <v>85</v>
      </c>
      <c r="B114" s="2" t="s">
        <v>86</v>
      </c>
      <c r="C114" s="2" t="s">
        <v>87</v>
      </c>
      <c r="D114" s="2" t="s">
        <v>88</v>
      </c>
    </row>
    <row r="115" spans="1:5" ht="50.25" customHeight="1">
      <c r="A115" s="2">
        <v>1</v>
      </c>
      <c r="B115" s="3" t="s">
        <v>89</v>
      </c>
      <c r="C115" s="2">
        <v>679</v>
      </c>
      <c r="D115" s="4">
        <f>C115/1237</f>
        <v>0.54890864995957966</v>
      </c>
    </row>
    <row r="116" spans="1:5" ht="33.75" customHeight="1">
      <c r="A116" s="2">
        <v>2</v>
      </c>
      <c r="B116" s="5" t="s">
        <v>90</v>
      </c>
      <c r="C116" s="2">
        <v>558</v>
      </c>
      <c r="D116" s="4">
        <f>C116/1237</f>
        <v>0.45109135004042039</v>
      </c>
    </row>
    <row r="118" spans="1:5" ht="18" customHeight="1">
      <c r="A118" s="69" t="s">
        <v>73</v>
      </c>
      <c r="B118" s="69"/>
      <c r="C118" s="69"/>
      <c r="D118" s="69"/>
      <c r="E118" s="6"/>
    </row>
    <row r="119" spans="1:5" ht="21.6" customHeight="1">
      <c r="A119" s="67" t="s">
        <v>139</v>
      </c>
      <c r="B119" s="67"/>
      <c r="C119" s="67"/>
      <c r="D119" s="67"/>
    </row>
    <row r="120" spans="1:5" ht="39.75" customHeight="1">
      <c r="A120" s="67" t="s">
        <v>140</v>
      </c>
      <c r="B120" s="67"/>
      <c r="C120" s="67"/>
      <c r="D120" s="67"/>
    </row>
    <row r="121" spans="1:5" ht="42" customHeight="1">
      <c r="A121" s="67" t="s">
        <v>141</v>
      </c>
      <c r="B121" s="67"/>
      <c r="C121" s="67"/>
      <c r="D121" s="67"/>
    </row>
    <row r="122" spans="1:5" ht="44.25" customHeight="1">
      <c r="A122" s="61" t="s">
        <v>232</v>
      </c>
      <c r="B122" s="61"/>
      <c r="C122" s="61"/>
      <c r="D122" s="61"/>
    </row>
    <row r="123" spans="1:5" ht="104.25" customHeight="1">
      <c r="A123" s="66" t="s">
        <v>91</v>
      </c>
      <c r="B123" s="66"/>
      <c r="C123" s="66"/>
      <c r="D123" s="66"/>
    </row>
    <row r="124" spans="1:5" ht="48" customHeight="1">
      <c r="A124" s="67" t="s">
        <v>92</v>
      </c>
      <c r="B124" s="67"/>
      <c r="C124" s="67"/>
      <c r="D124" s="67"/>
    </row>
    <row r="125" spans="1:5" ht="51" customHeight="1">
      <c r="A125" s="70" t="s">
        <v>230</v>
      </c>
      <c r="B125" s="67"/>
      <c r="C125" s="67"/>
      <c r="D125" s="67"/>
    </row>
    <row r="126" spans="1:5" ht="24" customHeight="1">
      <c r="A126" s="70" t="s">
        <v>231</v>
      </c>
      <c r="B126" s="67"/>
      <c r="C126" s="67"/>
      <c r="D126" s="67"/>
    </row>
    <row r="127" spans="1:5" ht="32.25" hidden="1" customHeight="1">
      <c r="A127" s="67"/>
      <c r="B127" s="67"/>
      <c r="C127" s="67"/>
      <c r="D127" s="67"/>
    </row>
    <row r="128" spans="1:5" ht="65.45" customHeight="1">
      <c r="A128" s="67" t="s">
        <v>93</v>
      </c>
      <c r="B128" s="67"/>
      <c r="C128" s="67"/>
      <c r="D128" s="67"/>
    </row>
    <row r="129" spans="1:4" ht="82.9" customHeight="1">
      <c r="A129" s="67" t="s">
        <v>94</v>
      </c>
      <c r="B129" s="67"/>
      <c r="C129" s="67"/>
      <c r="D129" s="67"/>
    </row>
    <row r="130" spans="1:4" ht="73.5" customHeight="1">
      <c r="A130" s="2" t="s">
        <v>85</v>
      </c>
      <c r="B130" s="2" t="s">
        <v>86</v>
      </c>
      <c r="C130" s="2" t="s">
        <v>87</v>
      </c>
      <c r="D130" s="2" t="s">
        <v>95</v>
      </c>
    </row>
    <row r="131" spans="1:4" s="51" customFormat="1" ht="31.5" customHeight="1">
      <c r="A131" s="2">
        <v>1</v>
      </c>
      <c r="B131" s="5" t="s">
        <v>90</v>
      </c>
      <c r="C131" s="2">
        <v>848</v>
      </c>
      <c r="D131" s="52">
        <f>848/1075</f>
        <v>0.78883720930232559</v>
      </c>
    </row>
    <row r="132" spans="1:4" s="51" customFormat="1" ht="27" customHeight="1">
      <c r="A132" s="2">
        <v>2</v>
      </c>
      <c r="B132" s="5" t="s">
        <v>96</v>
      </c>
      <c r="C132" s="2">
        <v>227</v>
      </c>
      <c r="D132" s="52">
        <f>227/1075</f>
        <v>0.21116279069767441</v>
      </c>
    </row>
    <row r="134" spans="1:4" ht="62.25" customHeight="1">
      <c r="A134" s="67" t="s">
        <v>97</v>
      </c>
      <c r="B134" s="67"/>
      <c r="C134" s="67"/>
      <c r="D134" s="67"/>
    </row>
    <row r="135" spans="1:4" ht="24.75" customHeight="1">
      <c r="A135" s="62" t="s">
        <v>150</v>
      </c>
      <c r="B135" s="62"/>
      <c r="C135" s="62"/>
      <c r="D135" s="62"/>
    </row>
    <row r="136" spans="1:4" ht="24.75" customHeight="1">
      <c r="A136" s="82" t="s">
        <v>73</v>
      </c>
      <c r="B136" s="82"/>
      <c r="C136" s="82"/>
      <c r="D136" s="82"/>
    </row>
    <row r="137" spans="1:4" ht="24.75" customHeight="1">
      <c r="A137" s="62" t="s">
        <v>238</v>
      </c>
      <c r="B137" s="62"/>
      <c r="C137" s="62"/>
      <c r="D137" s="62"/>
    </row>
    <row r="138" spans="1:4" ht="39.75" customHeight="1">
      <c r="A138" s="62" t="s">
        <v>239</v>
      </c>
      <c r="B138" s="62"/>
      <c r="C138" s="62"/>
      <c r="D138" s="62"/>
    </row>
    <row r="139" spans="1:4" ht="24.75" customHeight="1">
      <c r="A139" s="62" t="s">
        <v>240</v>
      </c>
      <c r="B139" s="62"/>
      <c r="C139" s="62"/>
      <c r="D139" s="62"/>
    </row>
    <row r="140" spans="1:4" ht="24.75" customHeight="1">
      <c r="A140" s="86" t="s">
        <v>241</v>
      </c>
      <c r="B140" s="86"/>
      <c r="C140" s="86"/>
      <c r="D140" s="86"/>
    </row>
    <row r="141" spans="1:4" ht="96.75" customHeight="1">
      <c r="A141" s="66" t="s">
        <v>242</v>
      </c>
      <c r="B141" s="66"/>
      <c r="C141" s="66"/>
      <c r="D141" s="66"/>
    </row>
    <row r="142" spans="1:4" ht="49.5" customHeight="1">
      <c r="A142" s="87" t="s">
        <v>243</v>
      </c>
      <c r="B142" s="87"/>
      <c r="C142" s="87"/>
      <c r="D142" s="87"/>
    </row>
    <row r="143" spans="1:4" ht="42" customHeight="1">
      <c r="A143" s="67" t="s">
        <v>244</v>
      </c>
      <c r="B143" s="67"/>
      <c r="C143" s="67"/>
      <c r="D143" s="67"/>
    </row>
    <row r="144" spans="1:4" ht="57" customHeight="1">
      <c r="A144" s="67" t="s">
        <v>245</v>
      </c>
      <c r="B144" s="67"/>
      <c r="C144" s="67"/>
      <c r="D144" s="67"/>
    </row>
    <row r="145" spans="1:4" ht="24.75" customHeight="1">
      <c r="A145" s="67" t="s">
        <v>246</v>
      </c>
      <c r="B145" s="67"/>
      <c r="C145" s="67"/>
      <c r="D145" s="67"/>
    </row>
    <row r="146" spans="1:4" ht="24.75" customHeight="1">
      <c r="A146" s="67" t="s">
        <v>247</v>
      </c>
      <c r="B146" s="67"/>
      <c r="C146" s="67"/>
      <c r="D146" s="67"/>
    </row>
    <row r="147" spans="1:4" ht="24.75" customHeight="1">
      <c r="A147" s="67" t="s">
        <v>248</v>
      </c>
      <c r="B147" s="67"/>
      <c r="C147" s="67"/>
      <c r="D147" s="67"/>
    </row>
    <row r="148" spans="1:4" ht="24.75" customHeight="1">
      <c r="A148" s="67" t="s">
        <v>249</v>
      </c>
      <c r="B148" s="67"/>
      <c r="C148" s="67"/>
      <c r="D148" s="67"/>
    </row>
    <row r="149" spans="1:4" ht="24.75" customHeight="1">
      <c r="A149" s="89" t="s">
        <v>250</v>
      </c>
      <c r="B149" s="89"/>
      <c r="C149" s="89"/>
      <c r="D149" s="89"/>
    </row>
    <row r="150" spans="1:4" ht="24.75" customHeight="1">
      <c r="A150" s="82" t="s">
        <v>71</v>
      </c>
      <c r="B150" s="82"/>
      <c r="C150" s="82"/>
      <c r="D150" s="82"/>
    </row>
    <row r="151" spans="1:4" ht="41.25" customHeight="1">
      <c r="A151" s="62" t="s">
        <v>262</v>
      </c>
      <c r="B151" s="62"/>
      <c r="C151" s="62"/>
      <c r="D151" s="62"/>
    </row>
    <row r="152" spans="1:4" ht="24.75" customHeight="1">
      <c r="A152" s="82" t="s">
        <v>73</v>
      </c>
      <c r="B152" s="82"/>
      <c r="C152" s="82"/>
      <c r="D152" s="82"/>
    </row>
    <row r="153" spans="1:4" ht="42" customHeight="1">
      <c r="A153" s="62" t="s">
        <v>261</v>
      </c>
      <c r="B153" s="62"/>
      <c r="C153" s="62"/>
      <c r="D153" s="62"/>
    </row>
    <row r="154" spans="1:4" ht="24.75" customHeight="1">
      <c r="A154" s="90" t="s">
        <v>251</v>
      </c>
      <c r="B154" s="90"/>
      <c r="C154" s="90"/>
      <c r="D154" s="90"/>
    </row>
    <row r="155" spans="1:4" ht="24.75" customHeight="1">
      <c r="A155" s="82" t="s">
        <v>71</v>
      </c>
      <c r="B155" s="82"/>
      <c r="C155" s="82"/>
      <c r="D155" s="82"/>
    </row>
    <row r="156" spans="1:4" ht="42" customHeight="1">
      <c r="A156" s="67" t="s">
        <v>252</v>
      </c>
      <c r="B156" s="67"/>
      <c r="C156" s="67"/>
      <c r="D156" s="67"/>
    </row>
    <row r="157" spans="1:4" ht="181.5" customHeight="1">
      <c r="A157" s="66" t="s">
        <v>253</v>
      </c>
      <c r="B157" s="66"/>
      <c r="C157" s="66"/>
      <c r="D157" s="66"/>
    </row>
    <row r="158" spans="1:4" ht="60.75" customHeight="1">
      <c r="A158" s="67" t="s">
        <v>254</v>
      </c>
      <c r="B158" s="67"/>
      <c r="C158" s="67"/>
      <c r="D158" s="67"/>
    </row>
    <row r="159" spans="1:4" ht="58.5" customHeight="1">
      <c r="A159" s="67" t="s">
        <v>255</v>
      </c>
      <c r="B159" s="67"/>
      <c r="C159" s="67"/>
      <c r="D159" s="67"/>
    </row>
    <row r="160" spans="1:4" ht="42.75" customHeight="1">
      <c r="A160" s="67" t="s">
        <v>256</v>
      </c>
      <c r="B160" s="67"/>
      <c r="C160" s="67"/>
      <c r="D160" s="67"/>
    </row>
    <row r="161" spans="1:4" ht="46.5" customHeight="1">
      <c r="A161" s="67" t="s">
        <v>257</v>
      </c>
      <c r="B161" s="67"/>
      <c r="C161" s="67"/>
      <c r="D161" s="67"/>
    </row>
    <row r="162" spans="1:4" ht="42.75" customHeight="1">
      <c r="A162" s="67" t="s">
        <v>258</v>
      </c>
      <c r="B162" s="67"/>
      <c r="C162" s="67"/>
      <c r="D162" s="67"/>
    </row>
    <row r="163" spans="1:4" ht="118.5" customHeight="1">
      <c r="A163" s="66" t="s">
        <v>259</v>
      </c>
      <c r="B163" s="66"/>
      <c r="C163" s="66"/>
      <c r="D163" s="66"/>
    </row>
    <row r="164" spans="1:4" ht="117.75" customHeight="1">
      <c r="A164" s="88" t="s">
        <v>260</v>
      </c>
      <c r="B164" s="88"/>
      <c r="C164" s="88"/>
      <c r="D164" s="88"/>
    </row>
    <row r="165" spans="1:4" ht="409.5" customHeight="1">
      <c r="A165" s="66" t="s">
        <v>263</v>
      </c>
      <c r="B165" s="66"/>
      <c r="C165" s="66"/>
      <c r="D165" s="66"/>
    </row>
    <row r="166" spans="1:4" ht="18.75">
      <c r="A166" s="79" t="s">
        <v>236</v>
      </c>
      <c r="B166" s="79"/>
      <c r="C166" s="79"/>
      <c r="D166" s="79"/>
    </row>
    <row r="167" spans="1:4" ht="24.75" customHeight="1">
      <c r="A167" s="77" t="s">
        <v>71</v>
      </c>
      <c r="B167" s="77"/>
      <c r="C167" s="77"/>
      <c r="D167" s="77"/>
    </row>
    <row r="168" spans="1:4" ht="67.5" customHeight="1">
      <c r="A168" s="80" t="s">
        <v>264</v>
      </c>
      <c r="B168" s="80"/>
      <c r="C168" s="80"/>
      <c r="D168" s="80"/>
    </row>
    <row r="169" spans="1:4" ht="61.5" customHeight="1">
      <c r="A169" s="81" t="s">
        <v>267</v>
      </c>
      <c r="B169" s="81"/>
      <c r="C169" s="81"/>
      <c r="D169" s="81"/>
    </row>
    <row r="170" spans="1:4" ht="27.75" customHeight="1">
      <c r="A170" s="76" t="s">
        <v>234</v>
      </c>
      <c r="B170" s="76"/>
      <c r="C170" s="76"/>
      <c r="D170" s="76"/>
    </row>
    <row r="171" spans="1:4" ht="18.75">
      <c r="A171" s="77" t="s">
        <v>235</v>
      </c>
      <c r="B171" s="77"/>
      <c r="C171" s="77"/>
      <c r="D171" s="77"/>
    </row>
    <row r="172" spans="1:4" ht="28.5" customHeight="1">
      <c r="A172" s="78" t="s">
        <v>237</v>
      </c>
      <c r="B172" s="78"/>
      <c r="C172" s="78"/>
      <c r="D172" s="78"/>
    </row>
    <row r="173" spans="1:4" ht="21" customHeight="1">
      <c r="A173" s="73" t="s">
        <v>73</v>
      </c>
      <c r="B173" s="74"/>
      <c r="C173" s="74"/>
      <c r="D173" s="74"/>
    </row>
    <row r="174" spans="1:4" ht="21" customHeight="1">
      <c r="A174" s="62" t="s">
        <v>151</v>
      </c>
      <c r="B174" s="62"/>
      <c r="C174" s="62"/>
      <c r="D174" s="62"/>
    </row>
    <row r="175" spans="1:4" ht="21" customHeight="1">
      <c r="A175" s="75" t="s">
        <v>268</v>
      </c>
      <c r="B175" s="75"/>
      <c r="C175" s="75"/>
      <c r="D175" s="75"/>
    </row>
    <row r="176" spans="1:4" ht="5.25" customHeight="1">
      <c r="A176" s="71"/>
      <c r="B176" s="71"/>
      <c r="C176" s="71"/>
      <c r="D176" s="71"/>
    </row>
    <row r="177" spans="1:4" ht="21.6" customHeight="1">
      <c r="A177" s="72" t="s">
        <v>142</v>
      </c>
      <c r="B177" s="72"/>
      <c r="C177" s="72"/>
      <c r="D177" s="72"/>
    </row>
    <row r="178" spans="1:4" ht="115.5" customHeight="1">
      <c r="A178" s="66" t="s">
        <v>265</v>
      </c>
      <c r="B178" s="66"/>
      <c r="C178" s="66"/>
      <c r="D178" s="66"/>
    </row>
    <row r="179" spans="1:4" ht="45" customHeight="1">
      <c r="A179" s="67" t="s">
        <v>98</v>
      </c>
      <c r="B179" s="67"/>
      <c r="C179" s="67"/>
      <c r="D179" s="67"/>
    </row>
    <row r="180" spans="1:4" ht="63.6" customHeight="1">
      <c r="A180" s="67" t="s">
        <v>99</v>
      </c>
      <c r="B180" s="67"/>
      <c r="C180" s="67"/>
      <c r="D180" s="67"/>
    </row>
    <row r="181" spans="1:4" ht="105" customHeight="1">
      <c r="A181" s="66" t="s">
        <v>124</v>
      </c>
      <c r="B181" s="66"/>
      <c r="C181" s="66"/>
      <c r="D181" s="66"/>
    </row>
    <row r="182" spans="1:4" ht="27.6" customHeight="1">
      <c r="A182" s="67" t="s">
        <v>143</v>
      </c>
      <c r="B182" s="67"/>
      <c r="C182" s="67"/>
      <c r="D182" s="67"/>
    </row>
    <row r="183" spans="1:4" ht="41.45" customHeight="1">
      <c r="A183" s="67" t="s">
        <v>100</v>
      </c>
      <c r="B183" s="67"/>
      <c r="C183" s="67"/>
      <c r="D183" s="67"/>
    </row>
    <row r="184" spans="1:4" ht="42" customHeight="1">
      <c r="A184" s="67" t="s">
        <v>101</v>
      </c>
      <c r="B184" s="67"/>
      <c r="C184" s="67"/>
      <c r="D184" s="67"/>
    </row>
    <row r="185" spans="1:4" ht="38.450000000000003" customHeight="1">
      <c r="A185" s="67" t="s">
        <v>102</v>
      </c>
      <c r="B185" s="67"/>
      <c r="C185" s="67"/>
      <c r="D185" s="67"/>
    </row>
    <row r="186" spans="1:4" ht="37.5" customHeight="1">
      <c r="A186" s="68" t="s">
        <v>103</v>
      </c>
      <c r="B186" s="68"/>
      <c r="C186" s="68"/>
      <c r="D186" s="68"/>
    </row>
    <row r="187" spans="1:4" ht="53.1" customHeight="1">
      <c r="A187" s="68" t="s">
        <v>104</v>
      </c>
      <c r="B187" s="68"/>
      <c r="C187" s="68"/>
      <c r="D187" s="68"/>
    </row>
    <row r="188" spans="1:4" ht="24.75" customHeight="1">
      <c r="A188" s="60" t="s">
        <v>144</v>
      </c>
      <c r="B188" s="60"/>
      <c r="C188" s="60"/>
      <c r="D188" s="60"/>
    </row>
    <row r="189" spans="1:4" ht="95.45" customHeight="1">
      <c r="A189" s="66" t="s">
        <v>266</v>
      </c>
      <c r="B189" s="66"/>
      <c r="C189" s="66"/>
      <c r="D189" s="66"/>
    </row>
    <row r="190" spans="1:4" ht="41.25" customHeight="1">
      <c r="A190" s="67" t="s">
        <v>145</v>
      </c>
      <c r="B190" s="67"/>
      <c r="C190" s="67"/>
      <c r="D190" s="67"/>
    </row>
    <row r="191" spans="1:4" ht="123.75" customHeight="1">
      <c r="A191" s="66" t="s">
        <v>105</v>
      </c>
      <c r="B191" s="66"/>
      <c r="C191" s="66"/>
      <c r="D191" s="66"/>
    </row>
    <row r="192" spans="1:4" ht="97.5" customHeight="1">
      <c r="A192" s="66" t="s">
        <v>147</v>
      </c>
      <c r="B192" s="66"/>
      <c r="C192" s="66"/>
      <c r="D192" s="66"/>
    </row>
    <row r="193" spans="1:4" ht="27.6" customHeight="1">
      <c r="A193" s="84" t="s">
        <v>148</v>
      </c>
      <c r="B193" s="84"/>
      <c r="C193" s="84"/>
      <c r="D193" s="84"/>
    </row>
    <row r="194" spans="1:4" ht="24.75" customHeight="1">
      <c r="A194" s="68" t="s">
        <v>152</v>
      </c>
      <c r="B194" s="68"/>
      <c r="C194" s="68"/>
      <c r="D194" s="68"/>
    </row>
    <row r="195" spans="1:4" ht="24" customHeight="1">
      <c r="A195" s="68" t="s">
        <v>106</v>
      </c>
      <c r="B195" s="68"/>
      <c r="C195" s="68"/>
      <c r="D195" s="68"/>
    </row>
    <row r="196" spans="1:4" ht="25.5" customHeight="1">
      <c r="A196" s="68" t="s">
        <v>107</v>
      </c>
      <c r="B196" s="68"/>
      <c r="C196" s="68"/>
      <c r="D196" s="68"/>
    </row>
    <row r="197" spans="1:4" ht="27" customHeight="1">
      <c r="A197" s="83" t="s">
        <v>146</v>
      </c>
      <c r="B197" s="83"/>
      <c r="C197" s="83"/>
      <c r="D197" s="83"/>
    </row>
    <row r="198" spans="1:4" ht="76.900000000000006" customHeight="1">
      <c r="A198" s="66" t="s">
        <v>108</v>
      </c>
      <c r="B198" s="66"/>
      <c r="C198" s="66"/>
      <c r="D198" s="66"/>
    </row>
    <row r="199" spans="1:4" ht="57" customHeight="1">
      <c r="A199" s="67" t="s">
        <v>109</v>
      </c>
      <c r="B199" s="67"/>
      <c r="C199" s="67"/>
      <c r="D199" s="67"/>
    </row>
    <row r="200" spans="1:4" ht="24.6" customHeight="1">
      <c r="A200" s="68" t="s">
        <v>110</v>
      </c>
      <c r="B200" s="68"/>
      <c r="C200" s="68"/>
      <c r="D200" s="68"/>
    </row>
    <row r="201" spans="1:4" ht="43.5" customHeight="1">
      <c r="A201" s="68" t="s">
        <v>111</v>
      </c>
      <c r="B201" s="68"/>
      <c r="C201" s="68"/>
      <c r="D201" s="68"/>
    </row>
    <row r="202" spans="1:4" ht="59.45" customHeight="1">
      <c r="A202" s="67" t="s">
        <v>112</v>
      </c>
      <c r="B202" s="67"/>
      <c r="C202" s="67"/>
      <c r="D202" s="67"/>
    </row>
    <row r="203" spans="1:4" ht="90.75" customHeight="1">
      <c r="A203" s="80" t="s">
        <v>113</v>
      </c>
      <c r="B203" s="80"/>
      <c r="C203" s="80"/>
      <c r="D203" s="80"/>
    </row>
    <row r="204" spans="1:4" ht="28.9" customHeight="1">
      <c r="A204" s="68" t="s">
        <v>114</v>
      </c>
      <c r="B204" s="68"/>
      <c r="C204" s="68"/>
      <c r="D204" s="68"/>
    </row>
    <row r="205" spans="1:4" ht="26.25" customHeight="1">
      <c r="A205" s="68" t="s">
        <v>115</v>
      </c>
      <c r="B205" s="68"/>
      <c r="C205" s="68"/>
      <c r="D205" s="68"/>
    </row>
    <row r="206" spans="1:4" ht="78" customHeight="1">
      <c r="A206" s="66" t="s">
        <v>116</v>
      </c>
      <c r="B206" s="66"/>
      <c r="C206" s="66"/>
      <c r="D206" s="66"/>
    </row>
    <row r="207" spans="1:4" ht="106.5" customHeight="1">
      <c r="A207" s="66" t="s">
        <v>117</v>
      </c>
      <c r="B207" s="66"/>
      <c r="C207" s="66"/>
      <c r="D207" s="66"/>
    </row>
    <row r="208" spans="1:4" ht="146.25" customHeight="1">
      <c r="A208" s="66" t="s">
        <v>118</v>
      </c>
      <c r="B208" s="66"/>
      <c r="C208" s="66"/>
      <c r="D208" s="66"/>
    </row>
    <row r="209" spans="1:4" ht="68.25" customHeight="1">
      <c r="A209" s="63" t="s">
        <v>233</v>
      </c>
      <c r="B209" s="63"/>
      <c r="C209" s="63"/>
      <c r="D209" s="63"/>
    </row>
    <row r="210" spans="1:4">
      <c r="A210" s="64"/>
      <c r="B210" s="64"/>
      <c r="C210" s="64"/>
      <c r="D210" s="64"/>
    </row>
    <row r="211" spans="1:4">
      <c r="A211" s="64"/>
      <c r="B211" s="64"/>
      <c r="C211" s="64"/>
      <c r="D211" s="64"/>
    </row>
    <row r="212" spans="1:4">
      <c r="A212" s="64"/>
      <c r="B212" s="64"/>
      <c r="C212" s="64"/>
      <c r="D212" s="64"/>
    </row>
    <row r="213" spans="1:4">
      <c r="A213" s="64"/>
      <c r="B213" s="64"/>
      <c r="C213" s="64"/>
      <c r="D213" s="64"/>
    </row>
    <row r="214" spans="1:4">
      <c r="A214" s="64"/>
      <c r="B214" s="64"/>
      <c r="C214" s="64"/>
      <c r="D214" s="64"/>
    </row>
    <row r="215" spans="1:4">
      <c r="A215" s="64"/>
      <c r="B215" s="64"/>
      <c r="C215" s="64"/>
      <c r="D215" s="64"/>
    </row>
    <row r="216" spans="1:4">
      <c r="A216" s="64"/>
      <c r="B216" s="64"/>
      <c r="C216" s="64"/>
      <c r="D216" s="64"/>
    </row>
    <row r="217" spans="1:4">
      <c r="A217" s="64"/>
      <c r="B217" s="64"/>
      <c r="C217" s="64"/>
      <c r="D217" s="64"/>
    </row>
    <row r="218" spans="1:4">
      <c r="A218" s="64"/>
      <c r="B218" s="64"/>
      <c r="C218" s="64"/>
      <c r="D218" s="64"/>
    </row>
    <row r="219" spans="1:4">
      <c r="A219" s="64"/>
      <c r="B219" s="64"/>
      <c r="C219" s="64"/>
      <c r="D219" s="64"/>
    </row>
    <row r="220" spans="1:4">
      <c r="A220" s="64"/>
      <c r="B220" s="64"/>
      <c r="C220" s="64"/>
      <c r="D220" s="64"/>
    </row>
    <row r="221" spans="1:4">
      <c r="A221" s="64"/>
      <c r="B221" s="64"/>
      <c r="C221" s="64"/>
      <c r="D221" s="64"/>
    </row>
    <row r="222" spans="1:4">
      <c r="A222" s="64"/>
      <c r="B222" s="64"/>
      <c r="C222" s="64"/>
      <c r="D222" s="64"/>
    </row>
    <row r="223" spans="1:4">
      <c r="A223" s="64"/>
      <c r="B223" s="64"/>
      <c r="C223" s="64"/>
      <c r="D223" s="64"/>
    </row>
    <row r="224" spans="1:4">
      <c r="A224" s="64"/>
      <c r="B224" s="64"/>
      <c r="C224" s="64"/>
      <c r="D224" s="64"/>
    </row>
    <row r="225" spans="1:4">
      <c r="A225" s="64"/>
      <c r="B225" s="64"/>
      <c r="C225" s="64"/>
      <c r="D225" s="64"/>
    </row>
    <row r="226" spans="1:4">
      <c r="A226" s="64"/>
      <c r="B226" s="64"/>
      <c r="C226" s="64"/>
      <c r="D226" s="64"/>
    </row>
    <row r="227" spans="1:4">
      <c r="A227" s="64"/>
      <c r="B227" s="64"/>
      <c r="C227" s="64"/>
      <c r="D227" s="64"/>
    </row>
    <row r="228" spans="1:4">
      <c r="A228" s="64"/>
      <c r="B228" s="64"/>
      <c r="C228" s="64"/>
      <c r="D228" s="64"/>
    </row>
    <row r="229" spans="1:4">
      <c r="A229" s="64"/>
      <c r="B229" s="64"/>
      <c r="C229" s="64"/>
      <c r="D229" s="64"/>
    </row>
    <row r="230" spans="1:4">
      <c r="A230" s="64"/>
      <c r="B230" s="64"/>
      <c r="C230" s="64"/>
      <c r="D230" s="64"/>
    </row>
    <row r="231" spans="1:4">
      <c r="A231" s="64"/>
      <c r="B231" s="64"/>
      <c r="C231" s="64"/>
      <c r="D231" s="64"/>
    </row>
    <row r="232" spans="1:4">
      <c r="A232" s="64"/>
      <c r="B232" s="64"/>
      <c r="C232" s="64"/>
      <c r="D232" s="64"/>
    </row>
    <row r="233" spans="1:4">
      <c r="A233" s="64"/>
      <c r="B233" s="64"/>
      <c r="C233" s="64"/>
      <c r="D233" s="64"/>
    </row>
    <row r="234" spans="1:4">
      <c r="A234" s="64"/>
      <c r="B234" s="64"/>
      <c r="C234" s="64"/>
      <c r="D234" s="64"/>
    </row>
    <row r="235" spans="1:4">
      <c r="A235" s="64"/>
      <c r="B235" s="64"/>
      <c r="C235" s="64"/>
      <c r="D235" s="64"/>
    </row>
    <row r="236" spans="1:4">
      <c r="A236" s="64"/>
      <c r="B236" s="64"/>
      <c r="C236" s="64"/>
      <c r="D236" s="64"/>
    </row>
    <row r="237" spans="1:4">
      <c r="A237" s="64"/>
      <c r="B237" s="64"/>
      <c r="C237" s="64"/>
      <c r="D237" s="64"/>
    </row>
    <row r="238" spans="1:4">
      <c r="A238" s="64"/>
      <c r="B238" s="64"/>
      <c r="C238" s="64"/>
      <c r="D238" s="64"/>
    </row>
    <row r="239" spans="1:4">
      <c r="A239" s="64"/>
      <c r="B239" s="64"/>
      <c r="C239" s="64"/>
      <c r="D239" s="64"/>
    </row>
    <row r="240" spans="1:4">
      <c r="A240" s="64"/>
      <c r="B240" s="64"/>
      <c r="C240" s="64"/>
      <c r="D240" s="64"/>
    </row>
    <row r="241" spans="1:4">
      <c r="A241" s="64"/>
      <c r="B241" s="64"/>
      <c r="C241" s="64"/>
      <c r="D241" s="64"/>
    </row>
    <row r="242" spans="1:4">
      <c r="A242" s="64"/>
      <c r="B242" s="64"/>
      <c r="C242" s="64"/>
      <c r="D242" s="64"/>
    </row>
    <row r="243" spans="1:4">
      <c r="A243" s="64"/>
      <c r="B243" s="64"/>
      <c r="C243" s="64"/>
      <c r="D243" s="64"/>
    </row>
    <row r="244" spans="1:4">
      <c r="A244" s="64"/>
      <c r="B244" s="64"/>
      <c r="C244" s="64"/>
      <c r="D244" s="64"/>
    </row>
    <row r="245" spans="1:4">
      <c r="A245" s="64"/>
      <c r="B245" s="64"/>
      <c r="C245" s="64"/>
      <c r="D245" s="64"/>
    </row>
    <row r="246" spans="1:4">
      <c r="A246" s="64"/>
      <c r="B246" s="64"/>
      <c r="C246" s="64"/>
      <c r="D246" s="64"/>
    </row>
    <row r="247" spans="1:4">
      <c r="A247" s="64"/>
      <c r="B247" s="64"/>
      <c r="C247" s="64"/>
      <c r="D247" s="64"/>
    </row>
    <row r="248" spans="1:4">
      <c r="A248" s="64"/>
      <c r="B248" s="64"/>
      <c r="C248" s="64"/>
      <c r="D248" s="64"/>
    </row>
    <row r="249" spans="1:4">
      <c r="A249" s="64"/>
      <c r="B249" s="64"/>
      <c r="C249" s="64"/>
      <c r="D249" s="64"/>
    </row>
    <row r="250" spans="1:4">
      <c r="A250" s="64"/>
      <c r="B250" s="64"/>
      <c r="C250" s="64"/>
      <c r="D250" s="64"/>
    </row>
    <row r="251" spans="1:4">
      <c r="A251" s="64"/>
      <c r="B251" s="64"/>
      <c r="C251" s="64"/>
      <c r="D251" s="64"/>
    </row>
    <row r="252" spans="1:4">
      <c r="A252" s="64"/>
      <c r="B252" s="64"/>
      <c r="C252" s="64"/>
      <c r="D252" s="64"/>
    </row>
    <row r="253" spans="1:4">
      <c r="A253" s="64"/>
      <c r="B253" s="64"/>
      <c r="C253" s="64"/>
      <c r="D253" s="64"/>
    </row>
    <row r="254" spans="1:4">
      <c r="A254" s="64"/>
      <c r="B254" s="64"/>
      <c r="C254" s="64"/>
      <c r="D254" s="64"/>
    </row>
    <row r="255" spans="1:4">
      <c r="A255" s="64"/>
      <c r="B255" s="64"/>
      <c r="C255" s="64"/>
      <c r="D255" s="64"/>
    </row>
    <row r="256" spans="1:4">
      <c r="A256" s="64"/>
      <c r="B256" s="64"/>
      <c r="C256" s="64"/>
      <c r="D256" s="64"/>
    </row>
    <row r="257" spans="1:4">
      <c r="A257" s="64"/>
      <c r="B257" s="64"/>
      <c r="C257" s="64"/>
      <c r="D257" s="64"/>
    </row>
    <row r="258" spans="1:4">
      <c r="A258" s="64"/>
      <c r="B258" s="64"/>
      <c r="C258" s="64"/>
      <c r="D258" s="64"/>
    </row>
    <row r="259" spans="1:4">
      <c r="A259" s="64"/>
      <c r="B259" s="64"/>
      <c r="C259" s="64"/>
      <c r="D259" s="64"/>
    </row>
    <row r="260" spans="1:4">
      <c r="A260" s="64"/>
      <c r="B260" s="64"/>
      <c r="C260" s="64"/>
      <c r="D260" s="64"/>
    </row>
    <row r="261" spans="1:4">
      <c r="A261" s="64"/>
      <c r="B261" s="64"/>
      <c r="C261" s="64"/>
      <c r="D261" s="64"/>
    </row>
    <row r="262" spans="1:4">
      <c r="A262" s="64"/>
      <c r="B262" s="64"/>
      <c r="C262" s="64"/>
      <c r="D262" s="64"/>
    </row>
    <row r="263" spans="1:4">
      <c r="A263" s="64"/>
      <c r="B263" s="64"/>
      <c r="C263" s="64"/>
      <c r="D263" s="64"/>
    </row>
    <row r="264" spans="1:4">
      <c r="A264" s="64"/>
      <c r="B264" s="64"/>
      <c r="C264" s="64"/>
      <c r="D264" s="64"/>
    </row>
    <row r="265" spans="1:4">
      <c r="A265" s="64"/>
      <c r="B265" s="64"/>
      <c r="C265" s="64"/>
      <c r="D265" s="64"/>
    </row>
    <row r="266" spans="1:4">
      <c r="A266" s="64"/>
      <c r="B266" s="64"/>
      <c r="C266" s="64"/>
      <c r="D266" s="64"/>
    </row>
    <row r="267" spans="1:4">
      <c r="A267" s="64"/>
      <c r="B267" s="64"/>
      <c r="C267" s="64"/>
      <c r="D267" s="64"/>
    </row>
    <row r="268" spans="1:4">
      <c r="A268" s="64"/>
      <c r="B268" s="64"/>
      <c r="C268" s="64"/>
      <c r="D268" s="64"/>
    </row>
    <row r="269" spans="1:4">
      <c r="A269" s="64"/>
      <c r="B269" s="64"/>
      <c r="C269" s="64"/>
      <c r="D269" s="64"/>
    </row>
    <row r="270" spans="1:4">
      <c r="A270" s="64"/>
      <c r="B270" s="64"/>
      <c r="C270" s="64"/>
      <c r="D270" s="64"/>
    </row>
    <row r="271" spans="1:4">
      <c r="A271" s="64"/>
      <c r="B271" s="64"/>
      <c r="C271" s="64"/>
      <c r="D271" s="64"/>
    </row>
    <row r="272" spans="1:4">
      <c r="A272" s="64"/>
      <c r="B272" s="64"/>
      <c r="C272" s="64"/>
      <c r="D272" s="64"/>
    </row>
    <row r="273" spans="1:4">
      <c r="A273" s="64"/>
      <c r="B273" s="64"/>
      <c r="C273" s="64"/>
      <c r="D273" s="64"/>
    </row>
    <row r="274" spans="1:4">
      <c r="A274" s="64"/>
      <c r="B274" s="64"/>
      <c r="C274" s="64"/>
      <c r="D274" s="64"/>
    </row>
    <row r="275" spans="1:4">
      <c r="A275" s="64"/>
      <c r="B275" s="64"/>
      <c r="C275" s="64"/>
      <c r="D275" s="64"/>
    </row>
    <row r="276" spans="1:4">
      <c r="A276" s="64"/>
      <c r="B276" s="64"/>
      <c r="C276" s="64"/>
      <c r="D276" s="64"/>
    </row>
    <row r="277" spans="1:4">
      <c r="A277" s="64"/>
      <c r="B277" s="64"/>
      <c r="C277" s="64"/>
      <c r="D277" s="64"/>
    </row>
    <row r="278" spans="1:4">
      <c r="A278" s="64"/>
      <c r="B278" s="64"/>
      <c r="C278" s="64"/>
      <c r="D278" s="64"/>
    </row>
    <row r="279" spans="1:4">
      <c r="A279" s="64"/>
      <c r="B279" s="64"/>
      <c r="C279" s="64"/>
      <c r="D279" s="64"/>
    </row>
    <row r="280" spans="1:4">
      <c r="A280" s="64"/>
      <c r="B280" s="64"/>
      <c r="C280" s="64"/>
      <c r="D280" s="64"/>
    </row>
    <row r="281" spans="1:4">
      <c r="A281" s="64"/>
      <c r="B281" s="64"/>
      <c r="C281" s="64"/>
      <c r="D281" s="64"/>
    </row>
    <row r="282" spans="1:4">
      <c r="A282" s="64"/>
      <c r="B282" s="64"/>
      <c r="C282" s="64"/>
      <c r="D282" s="64"/>
    </row>
    <row r="283" spans="1:4">
      <c r="A283" s="64"/>
      <c r="B283" s="64"/>
      <c r="C283" s="64"/>
      <c r="D283" s="64"/>
    </row>
    <row r="284" spans="1:4">
      <c r="A284" s="64"/>
      <c r="B284" s="64"/>
      <c r="C284" s="64"/>
      <c r="D284" s="64"/>
    </row>
    <row r="285" spans="1:4">
      <c r="A285" s="64"/>
      <c r="B285" s="64"/>
      <c r="C285" s="64"/>
      <c r="D285" s="64"/>
    </row>
    <row r="286" spans="1:4">
      <c r="A286" s="64"/>
      <c r="B286" s="64"/>
      <c r="C286" s="64"/>
      <c r="D286" s="64"/>
    </row>
    <row r="287" spans="1:4">
      <c r="A287" s="64"/>
      <c r="B287" s="64"/>
      <c r="C287" s="64"/>
      <c r="D287" s="64"/>
    </row>
    <row r="288" spans="1:4">
      <c r="A288" s="64"/>
      <c r="B288" s="64"/>
      <c r="C288" s="64"/>
      <c r="D288" s="64"/>
    </row>
    <row r="289" spans="1:4">
      <c r="A289" s="64"/>
      <c r="B289" s="64"/>
      <c r="C289" s="64"/>
      <c r="D289" s="64"/>
    </row>
    <row r="290" spans="1:4">
      <c r="A290" s="64"/>
      <c r="B290" s="64"/>
      <c r="C290" s="64"/>
      <c r="D290" s="64"/>
    </row>
    <row r="291" spans="1:4">
      <c r="A291" s="64"/>
      <c r="B291" s="64"/>
      <c r="C291" s="64"/>
      <c r="D291" s="64"/>
    </row>
    <row r="292" spans="1:4">
      <c r="A292" s="64"/>
      <c r="B292" s="64"/>
      <c r="C292" s="64"/>
      <c r="D292" s="64"/>
    </row>
  </sheetData>
  <mergeCells count="282">
    <mergeCell ref="A158:D158"/>
    <mergeCell ref="A160:D160"/>
    <mergeCell ref="A161:D161"/>
    <mergeCell ref="A162:D162"/>
    <mergeCell ref="A163:D163"/>
    <mergeCell ref="A164:D164"/>
    <mergeCell ref="A148:D148"/>
    <mergeCell ref="A149:D149"/>
    <mergeCell ref="A150:D150"/>
    <mergeCell ref="A151:D151"/>
    <mergeCell ref="A152:D152"/>
    <mergeCell ref="A153:D153"/>
    <mergeCell ref="A154:D154"/>
    <mergeCell ref="A155:D155"/>
    <mergeCell ref="A156:D156"/>
    <mergeCell ref="A140:D140"/>
    <mergeCell ref="A141:D141"/>
    <mergeCell ref="A142:D142"/>
    <mergeCell ref="A143:D143"/>
    <mergeCell ref="A144:D144"/>
    <mergeCell ref="A145:D145"/>
    <mergeCell ref="A146:D146"/>
    <mergeCell ref="A147:D147"/>
    <mergeCell ref="A157:D157"/>
    <mergeCell ref="A292:D292"/>
    <mergeCell ref="A282:D282"/>
    <mergeCell ref="A283:D283"/>
    <mergeCell ref="A284:D284"/>
    <mergeCell ref="A285:D285"/>
    <mergeCell ref="A286:D286"/>
    <mergeCell ref="A287:D287"/>
    <mergeCell ref="C1:D1"/>
    <mergeCell ref="C2:D2"/>
    <mergeCell ref="A288:D288"/>
    <mergeCell ref="A289:D289"/>
    <mergeCell ref="A290:D290"/>
    <mergeCell ref="A291:D291"/>
    <mergeCell ref="A276:D276"/>
    <mergeCell ref="A277:D277"/>
    <mergeCell ref="A278:D278"/>
    <mergeCell ref="A279:D279"/>
    <mergeCell ref="A267:D267"/>
    <mergeCell ref="A268:D268"/>
    <mergeCell ref="A269:D269"/>
    <mergeCell ref="A280:D280"/>
    <mergeCell ref="A281:D281"/>
    <mergeCell ref="A270:D270"/>
    <mergeCell ref="A271:D271"/>
    <mergeCell ref="A255:D255"/>
    <mergeCell ref="A256:D256"/>
    <mergeCell ref="A257:D257"/>
    <mergeCell ref="A272:D272"/>
    <mergeCell ref="A273:D273"/>
    <mergeCell ref="A274:D274"/>
    <mergeCell ref="A275:D275"/>
    <mergeCell ref="A258:D258"/>
    <mergeCell ref="A259:D259"/>
    <mergeCell ref="A260:D260"/>
    <mergeCell ref="A261:D261"/>
    <mergeCell ref="A262:D262"/>
    <mergeCell ref="A263:D263"/>
    <mergeCell ref="A264:D264"/>
    <mergeCell ref="A265:D265"/>
    <mergeCell ref="A266:D266"/>
    <mergeCell ref="A246:D246"/>
    <mergeCell ref="A247:D247"/>
    <mergeCell ref="A248:D248"/>
    <mergeCell ref="A249:D249"/>
    <mergeCell ref="A250:D250"/>
    <mergeCell ref="A251:D251"/>
    <mergeCell ref="A252:D252"/>
    <mergeCell ref="A253:D253"/>
    <mergeCell ref="A254:D254"/>
    <mergeCell ref="A237:D237"/>
    <mergeCell ref="A238:D238"/>
    <mergeCell ref="A239:D239"/>
    <mergeCell ref="A240:D240"/>
    <mergeCell ref="A241:D241"/>
    <mergeCell ref="A242:D242"/>
    <mergeCell ref="A243:D243"/>
    <mergeCell ref="A244:D244"/>
    <mergeCell ref="A245:D245"/>
    <mergeCell ref="A228:D228"/>
    <mergeCell ref="A229:D229"/>
    <mergeCell ref="A230:D230"/>
    <mergeCell ref="A231:D231"/>
    <mergeCell ref="A232:D232"/>
    <mergeCell ref="A233:D233"/>
    <mergeCell ref="A234:D234"/>
    <mergeCell ref="A235:D235"/>
    <mergeCell ref="A236:D236"/>
    <mergeCell ref="A219:D219"/>
    <mergeCell ref="A220:D220"/>
    <mergeCell ref="A221:D221"/>
    <mergeCell ref="A222:D222"/>
    <mergeCell ref="A223:D223"/>
    <mergeCell ref="A224:D224"/>
    <mergeCell ref="A225:D225"/>
    <mergeCell ref="A226:D226"/>
    <mergeCell ref="A227:D227"/>
    <mergeCell ref="A210:D210"/>
    <mergeCell ref="A211:D211"/>
    <mergeCell ref="A212:D212"/>
    <mergeCell ref="A213:D213"/>
    <mergeCell ref="A214:D214"/>
    <mergeCell ref="A215:D215"/>
    <mergeCell ref="A216:D216"/>
    <mergeCell ref="A217:D217"/>
    <mergeCell ref="A218:D218"/>
    <mergeCell ref="A200:D200"/>
    <mergeCell ref="A201:D201"/>
    <mergeCell ref="A202:D202"/>
    <mergeCell ref="A203:D203"/>
    <mergeCell ref="A209:D209"/>
    <mergeCell ref="A204:D204"/>
    <mergeCell ref="A205:D205"/>
    <mergeCell ref="A206:D206"/>
    <mergeCell ref="A207:D207"/>
    <mergeCell ref="A208:D208"/>
    <mergeCell ref="A187:D187"/>
    <mergeCell ref="A188:D188"/>
    <mergeCell ref="A189:D189"/>
    <mergeCell ref="A190:D190"/>
    <mergeCell ref="A191:D191"/>
    <mergeCell ref="A192:D192"/>
    <mergeCell ref="A197:D197"/>
    <mergeCell ref="A198:D198"/>
    <mergeCell ref="A199:D199"/>
    <mergeCell ref="A196:D196"/>
    <mergeCell ref="A195:D195"/>
    <mergeCell ref="A194:D194"/>
    <mergeCell ref="A193:D193"/>
    <mergeCell ref="A178:D178"/>
    <mergeCell ref="A179:D179"/>
    <mergeCell ref="A180:D180"/>
    <mergeCell ref="A181:D181"/>
    <mergeCell ref="A182:D182"/>
    <mergeCell ref="A183:D183"/>
    <mergeCell ref="A184:D184"/>
    <mergeCell ref="A185:D185"/>
    <mergeCell ref="A186:D186"/>
    <mergeCell ref="A125:D125"/>
    <mergeCell ref="A126:D127"/>
    <mergeCell ref="A128:D128"/>
    <mergeCell ref="A129:D129"/>
    <mergeCell ref="A134:D134"/>
    <mergeCell ref="A176:D176"/>
    <mergeCell ref="A177:D177"/>
    <mergeCell ref="A135:D135"/>
    <mergeCell ref="A165:D165"/>
    <mergeCell ref="A173:D173"/>
    <mergeCell ref="A174:D174"/>
    <mergeCell ref="A175:D175"/>
    <mergeCell ref="A170:D170"/>
    <mergeCell ref="A171:D171"/>
    <mergeCell ref="A172:D172"/>
    <mergeCell ref="A166:D166"/>
    <mergeCell ref="A167:D167"/>
    <mergeCell ref="A168:D168"/>
    <mergeCell ref="A169:D169"/>
    <mergeCell ref="A159:D159"/>
    <mergeCell ref="A136:D136"/>
    <mergeCell ref="A137:D137"/>
    <mergeCell ref="A138:D138"/>
    <mergeCell ref="A139:D139"/>
    <mergeCell ref="A112:D112"/>
    <mergeCell ref="A113:D113"/>
    <mergeCell ref="A118:D118"/>
    <mergeCell ref="A119:D119"/>
    <mergeCell ref="A120:D120"/>
    <mergeCell ref="A121:D121"/>
    <mergeCell ref="A122:D122"/>
    <mergeCell ref="A123:D123"/>
    <mergeCell ref="A124:D124"/>
    <mergeCell ref="A103:D103"/>
    <mergeCell ref="A104:D104"/>
    <mergeCell ref="A105:D105"/>
    <mergeCell ref="A106:D106"/>
    <mergeCell ref="A107:D107"/>
    <mergeCell ref="A108:D108"/>
    <mergeCell ref="A109:D109"/>
    <mergeCell ref="A110:D110"/>
    <mergeCell ref="A111:D111"/>
    <mergeCell ref="A94:D94"/>
    <mergeCell ref="A95:D95"/>
    <mergeCell ref="A96:D96"/>
    <mergeCell ref="A97:D97"/>
    <mergeCell ref="A98:D98"/>
    <mergeCell ref="A99:D99"/>
    <mergeCell ref="A100:D100"/>
    <mergeCell ref="A101:D101"/>
    <mergeCell ref="A102:D102"/>
    <mergeCell ref="A85:D85"/>
    <mergeCell ref="A86:D86"/>
    <mergeCell ref="A87:D87"/>
    <mergeCell ref="A88:D88"/>
    <mergeCell ref="A89:D89"/>
    <mergeCell ref="A90:D90"/>
    <mergeCell ref="A91:D91"/>
    <mergeCell ref="A92:D92"/>
    <mergeCell ref="A93:D93"/>
    <mergeCell ref="A76:D76"/>
    <mergeCell ref="A77:D77"/>
    <mergeCell ref="A78:D78"/>
    <mergeCell ref="A79:D79"/>
    <mergeCell ref="A80:D80"/>
    <mergeCell ref="A81:D81"/>
    <mergeCell ref="A82:D82"/>
    <mergeCell ref="A83:D83"/>
    <mergeCell ref="A84:D84"/>
    <mergeCell ref="A67:D67"/>
    <mergeCell ref="A68:D68"/>
    <mergeCell ref="A69:D69"/>
    <mergeCell ref="A70:D70"/>
    <mergeCell ref="A71:D71"/>
    <mergeCell ref="A72:D72"/>
    <mergeCell ref="A73:D73"/>
    <mergeCell ref="A74:D74"/>
    <mergeCell ref="A75:D75"/>
    <mergeCell ref="A57:D57"/>
    <mergeCell ref="A58:D58"/>
    <mergeCell ref="A60:D60"/>
    <mergeCell ref="A61:D61"/>
    <mergeCell ref="A62:D62"/>
    <mergeCell ref="A63:D63"/>
    <mergeCell ref="A64:D64"/>
    <mergeCell ref="A65:D65"/>
    <mergeCell ref="A66:D66"/>
    <mergeCell ref="A48:D48"/>
    <mergeCell ref="A49:D49"/>
    <mergeCell ref="A50:D50"/>
    <mergeCell ref="A51:D51"/>
    <mergeCell ref="A52:D52"/>
    <mergeCell ref="A53:D53"/>
    <mergeCell ref="A54:D54"/>
    <mergeCell ref="A55:D55"/>
    <mergeCell ref="A56:D56"/>
    <mergeCell ref="A39:D39"/>
    <mergeCell ref="A40:D40"/>
    <mergeCell ref="A41:D41"/>
    <mergeCell ref="A42:D42"/>
    <mergeCell ref="A43:D43"/>
    <mergeCell ref="A44:D44"/>
    <mergeCell ref="A45:D45"/>
    <mergeCell ref="A46:D46"/>
    <mergeCell ref="A47:D47"/>
    <mergeCell ref="A30:D30"/>
    <mergeCell ref="A31:D31"/>
    <mergeCell ref="A32:D32"/>
    <mergeCell ref="A33:D33"/>
    <mergeCell ref="A34:D34"/>
    <mergeCell ref="A35:D35"/>
    <mergeCell ref="A36:D36"/>
    <mergeCell ref="A37:D37"/>
    <mergeCell ref="A38:D38"/>
    <mergeCell ref="A21:D21"/>
    <mergeCell ref="A22:D22"/>
    <mergeCell ref="A23:D23"/>
    <mergeCell ref="A24:D24"/>
    <mergeCell ref="A25:D25"/>
    <mergeCell ref="A26:D26"/>
    <mergeCell ref="A27:D27"/>
    <mergeCell ref="A28:D28"/>
    <mergeCell ref="A29:D29"/>
    <mergeCell ref="A12:D12"/>
    <mergeCell ref="A13:D13"/>
    <mergeCell ref="A14:D14"/>
    <mergeCell ref="A15:D15"/>
    <mergeCell ref="A16:D16"/>
    <mergeCell ref="A17:D17"/>
    <mergeCell ref="A18:D18"/>
    <mergeCell ref="A19:D19"/>
    <mergeCell ref="A20:D20"/>
    <mergeCell ref="A3:D3"/>
    <mergeCell ref="A4:D4"/>
    <mergeCell ref="A5:D5"/>
    <mergeCell ref="A6:D6"/>
    <mergeCell ref="A7:D7"/>
    <mergeCell ref="A8:D8"/>
    <mergeCell ref="A9:D9"/>
    <mergeCell ref="A10:D10"/>
    <mergeCell ref="A11:D11"/>
  </mergeCells>
  <pageMargins left="0.25" right="0.25" top="0.75" bottom="0.75" header="0.3" footer="0.3"/>
  <pageSetup paperSize="9" scale="94" fitToHeight="0" orientation="portrait" r:id="rId1"/>
  <rowBreaks count="8" manualBreakCount="8">
    <brk id="12" max="3" man="1"/>
    <brk id="53" max="3" man="1"/>
    <brk id="84" max="3" man="1"/>
    <brk id="99" max="3" man="1"/>
    <brk id="128" max="3" man="1"/>
    <brk id="148" max="3" man="1"/>
    <brk id="169" max="3" man="1"/>
    <brk id="187" max="3" man="1"/>
  </rowBreaks>
</worksheet>
</file>

<file path=xl/worksheets/sheet2.xml><?xml version="1.0" encoding="utf-8"?>
<worksheet xmlns="http://schemas.openxmlformats.org/spreadsheetml/2006/main" xmlns:r="http://schemas.openxmlformats.org/officeDocument/2006/relationships">
  <sheetPr>
    <pageSetUpPr fitToPage="1"/>
  </sheetPr>
  <dimension ref="A1:J312"/>
  <sheetViews>
    <sheetView view="pageBreakPreview" topLeftCell="A214" zoomScaleNormal="80" zoomScaleSheetLayoutView="100" workbookViewId="0">
      <selection activeCell="J234" sqref="J234"/>
    </sheetView>
  </sheetViews>
  <sheetFormatPr defaultRowHeight="18.75"/>
  <cols>
    <col min="1" max="1" width="38.5703125" style="7" customWidth="1"/>
    <col min="2" max="2" width="40.140625" style="8" customWidth="1"/>
    <col min="3" max="3" width="14.7109375" style="9" customWidth="1"/>
    <col min="4" max="4" width="14.7109375" style="10" customWidth="1"/>
    <col min="5" max="9" width="14.7109375" style="11" customWidth="1"/>
    <col min="10" max="10" width="17.140625" style="53" customWidth="1"/>
    <col min="11" max="256" width="9.140625" style="11"/>
    <col min="257" max="257" width="38.5703125" style="11" customWidth="1"/>
    <col min="258" max="258" width="40.140625" style="11" customWidth="1"/>
    <col min="259" max="265" width="14.7109375" style="11" customWidth="1"/>
    <col min="266" max="512" width="9.140625" style="11"/>
    <col min="513" max="513" width="38.5703125" style="11" customWidth="1"/>
    <col min="514" max="514" width="40.140625" style="11" customWidth="1"/>
    <col min="515" max="521" width="14.7109375" style="11" customWidth="1"/>
    <col min="522" max="768" width="9.140625" style="11"/>
    <col min="769" max="769" width="38.5703125" style="11" customWidth="1"/>
    <col min="770" max="770" width="40.140625" style="11" customWidth="1"/>
    <col min="771" max="777" width="14.7109375" style="11" customWidth="1"/>
    <col min="778" max="1024" width="9.140625" style="11"/>
    <col min="1025" max="1025" width="38.5703125" style="11" customWidth="1"/>
    <col min="1026" max="1026" width="40.140625" style="11" customWidth="1"/>
    <col min="1027" max="1033" width="14.7109375" style="11" customWidth="1"/>
    <col min="1034" max="1280" width="9.140625" style="11"/>
    <col min="1281" max="1281" width="38.5703125" style="11" customWidth="1"/>
    <col min="1282" max="1282" width="40.140625" style="11" customWidth="1"/>
    <col min="1283" max="1289" width="14.7109375" style="11" customWidth="1"/>
    <col min="1290" max="1536" width="9.140625" style="11"/>
    <col min="1537" max="1537" width="38.5703125" style="11" customWidth="1"/>
    <col min="1538" max="1538" width="40.140625" style="11" customWidth="1"/>
    <col min="1539" max="1545" width="14.7109375" style="11" customWidth="1"/>
    <col min="1546" max="1792" width="9.140625" style="11"/>
    <col min="1793" max="1793" width="38.5703125" style="11" customWidth="1"/>
    <col min="1794" max="1794" width="40.140625" style="11" customWidth="1"/>
    <col min="1795" max="1801" width="14.7109375" style="11" customWidth="1"/>
    <col min="1802" max="2048" width="9.140625" style="11"/>
    <col min="2049" max="2049" width="38.5703125" style="11" customWidth="1"/>
    <col min="2050" max="2050" width="40.140625" style="11" customWidth="1"/>
    <col min="2051" max="2057" width="14.7109375" style="11" customWidth="1"/>
    <col min="2058" max="2304" width="9.140625" style="11"/>
    <col min="2305" max="2305" width="38.5703125" style="11" customWidth="1"/>
    <col min="2306" max="2306" width="40.140625" style="11" customWidth="1"/>
    <col min="2307" max="2313" width="14.7109375" style="11" customWidth="1"/>
    <col min="2314" max="2560" width="9.140625" style="11"/>
    <col min="2561" max="2561" width="38.5703125" style="11" customWidth="1"/>
    <col min="2562" max="2562" width="40.140625" style="11" customWidth="1"/>
    <col min="2563" max="2569" width="14.7109375" style="11" customWidth="1"/>
    <col min="2570" max="2816" width="9.140625" style="11"/>
    <col min="2817" max="2817" width="38.5703125" style="11" customWidth="1"/>
    <col min="2818" max="2818" width="40.140625" style="11" customWidth="1"/>
    <col min="2819" max="2825" width="14.7109375" style="11" customWidth="1"/>
    <col min="2826" max="3072" width="9.140625" style="11"/>
    <col min="3073" max="3073" width="38.5703125" style="11" customWidth="1"/>
    <col min="3074" max="3074" width="40.140625" style="11" customWidth="1"/>
    <col min="3075" max="3081" width="14.7109375" style="11" customWidth="1"/>
    <col min="3082" max="3328" width="9.140625" style="11"/>
    <col min="3329" max="3329" width="38.5703125" style="11" customWidth="1"/>
    <col min="3330" max="3330" width="40.140625" style="11" customWidth="1"/>
    <col min="3331" max="3337" width="14.7109375" style="11" customWidth="1"/>
    <col min="3338" max="3584" width="9.140625" style="11"/>
    <col min="3585" max="3585" width="38.5703125" style="11" customWidth="1"/>
    <col min="3586" max="3586" width="40.140625" style="11" customWidth="1"/>
    <col min="3587" max="3593" width="14.7109375" style="11" customWidth="1"/>
    <col min="3594" max="3840" width="9.140625" style="11"/>
    <col min="3841" max="3841" width="38.5703125" style="11" customWidth="1"/>
    <col min="3842" max="3842" width="40.140625" style="11" customWidth="1"/>
    <col min="3843" max="3849" width="14.7109375" style="11" customWidth="1"/>
    <col min="3850" max="4096" width="9.140625" style="11"/>
    <col min="4097" max="4097" width="38.5703125" style="11" customWidth="1"/>
    <col min="4098" max="4098" width="40.140625" style="11" customWidth="1"/>
    <col min="4099" max="4105" width="14.7109375" style="11" customWidth="1"/>
    <col min="4106" max="4352" width="9.140625" style="11"/>
    <col min="4353" max="4353" width="38.5703125" style="11" customWidth="1"/>
    <col min="4354" max="4354" width="40.140625" style="11" customWidth="1"/>
    <col min="4355" max="4361" width="14.7109375" style="11" customWidth="1"/>
    <col min="4362" max="4608" width="9.140625" style="11"/>
    <col min="4609" max="4609" width="38.5703125" style="11" customWidth="1"/>
    <col min="4610" max="4610" width="40.140625" style="11" customWidth="1"/>
    <col min="4611" max="4617" width="14.7109375" style="11" customWidth="1"/>
    <col min="4618" max="4864" width="9.140625" style="11"/>
    <col min="4865" max="4865" width="38.5703125" style="11" customWidth="1"/>
    <col min="4866" max="4866" width="40.140625" style="11" customWidth="1"/>
    <col min="4867" max="4873" width="14.7109375" style="11" customWidth="1"/>
    <col min="4874" max="5120" width="9.140625" style="11"/>
    <col min="5121" max="5121" width="38.5703125" style="11" customWidth="1"/>
    <col min="5122" max="5122" width="40.140625" style="11" customWidth="1"/>
    <col min="5123" max="5129" width="14.7109375" style="11" customWidth="1"/>
    <col min="5130" max="5376" width="9.140625" style="11"/>
    <col min="5377" max="5377" width="38.5703125" style="11" customWidth="1"/>
    <col min="5378" max="5378" width="40.140625" style="11" customWidth="1"/>
    <col min="5379" max="5385" width="14.7109375" style="11" customWidth="1"/>
    <col min="5386" max="5632" width="9.140625" style="11"/>
    <col min="5633" max="5633" width="38.5703125" style="11" customWidth="1"/>
    <col min="5634" max="5634" width="40.140625" style="11" customWidth="1"/>
    <col min="5635" max="5641" width="14.7109375" style="11" customWidth="1"/>
    <col min="5642" max="5888" width="9.140625" style="11"/>
    <col min="5889" max="5889" width="38.5703125" style="11" customWidth="1"/>
    <col min="5890" max="5890" width="40.140625" style="11" customWidth="1"/>
    <col min="5891" max="5897" width="14.7109375" style="11" customWidth="1"/>
    <col min="5898" max="6144" width="9.140625" style="11"/>
    <col min="6145" max="6145" width="38.5703125" style="11" customWidth="1"/>
    <col min="6146" max="6146" width="40.140625" style="11" customWidth="1"/>
    <col min="6147" max="6153" width="14.7109375" style="11" customWidth="1"/>
    <col min="6154" max="6400" width="9.140625" style="11"/>
    <col min="6401" max="6401" width="38.5703125" style="11" customWidth="1"/>
    <col min="6402" max="6402" width="40.140625" style="11" customWidth="1"/>
    <col min="6403" max="6409" width="14.7109375" style="11" customWidth="1"/>
    <col min="6410" max="6656" width="9.140625" style="11"/>
    <col min="6657" max="6657" width="38.5703125" style="11" customWidth="1"/>
    <col min="6658" max="6658" width="40.140625" style="11" customWidth="1"/>
    <col min="6659" max="6665" width="14.7109375" style="11" customWidth="1"/>
    <col min="6666" max="6912" width="9.140625" style="11"/>
    <col min="6913" max="6913" width="38.5703125" style="11" customWidth="1"/>
    <col min="6914" max="6914" width="40.140625" style="11" customWidth="1"/>
    <col min="6915" max="6921" width="14.7109375" style="11" customWidth="1"/>
    <col min="6922" max="7168" width="9.140625" style="11"/>
    <col min="7169" max="7169" width="38.5703125" style="11" customWidth="1"/>
    <col min="7170" max="7170" width="40.140625" style="11" customWidth="1"/>
    <col min="7171" max="7177" width="14.7109375" style="11" customWidth="1"/>
    <col min="7178" max="7424" width="9.140625" style="11"/>
    <col min="7425" max="7425" width="38.5703125" style="11" customWidth="1"/>
    <col min="7426" max="7426" width="40.140625" style="11" customWidth="1"/>
    <col min="7427" max="7433" width="14.7109375" style="11" customWidth="1"/>
    <col min="7434" max="7680" width="9.140625" style="11"/>
    <col min="7681" max="7681" width="38.5703125" style="11" customWidth="1"/>
    <col min="7682" max="7682" width="40.140625" style="11" customWidth="1"/>
    <col min="7683" max="7689" width="14.7109375" style="11" customWidth="1"/>
    <col min="7690" max="7936" width="9.140625" style="11"/>
    <col min="7937" max="7937" width="38.5703125" style="11" customWidth="1"/>
    <col min="7938" max="7938" width="40.140625" style="11" customWidth="1"/>
    <col min="7939" max="7945" width="14.7109375" style="11" customWidth="1"/>
    <col min="7946" max="8192" width="9.140625" style="11"/>
    <col min="8193" max="8193" width="38.5703125" style="11" customWidth="1"/>
    <col min="8194" max="8194" width="40.140625" style="11" customWidth="1"/>
    <col min="8195" max="8201" width="14.7109375" style="11" customWidth="1"/>
    <col min="8202" max="8448" width="9.140625" style="11"/>
    <col min="8449" max="8449" width="38.5703125" style="11" customWidth="1"/>
    <col min="8450" max="8450" width="40.140625" style="11" customWidth="1"/>
    <col min="8451" max="8457" width="14.7109375" style="11" customWidth="1"/>
    <col min="8458" max="8704" width="9.140625" style="11"/>
    <col min="8705" max="8705" width="38.5703125" style="11" customWidth="1"/>
    <col min="8706" max="8706" width="40.140625" style="11" customWidth="1"/>
    <col min="8707" max="8713" width="14.7109375" style="11" customWidth="1"/>
    <col min="8714" max="8960" width="9.140625" style="11"/>
    <col min="8961" max="8961" width="38.5703125" style="11" customWidth="1"/>
    <col min="8962" max="8962" width="40.140625" style="11" customWidth="1"/>
    <col min="8963" max="8969" width="14.7109375" style="11" customWidth="1"/>
    <col min="8970" max="9216" width="9.140625" style="11"/>
    <col min="9217" max="9217" width="38.5703125" style="11" customWidth="1"/>
    <col min="9218" max="9218" width="40.140625" style="11" customWidth="1"/>
    <col min="9219" max="9225" width="14.7109375" style="11" customWidth="1"/>
    <col min="9226" max="9472" width="9.140625" style="11"/>
    <col min="9473" max="9473" width="38.5703125" style="11" customWidth="1"/>
    <col min="9474" max="9474" width="40.140625" style="11" customWidth="1"/>
    <col min="9475" max="9481" width="14.7109375" style="11" customWidth="1"/>
    <col min="9482" max="9728" width="9.140625" style="11"/>
    <col min="9729" max="9729" width="38.5703125" style="11" customWidth="1"/>
    <col min="9730" max="9730" width="40.140625" style="11" customWidth="1"/>
    <col min="9731" max="9737" width="14.7109375" style="11" customWidth="1"/>
    <col min="9738" max="9984" width="9.140625" style="11"/>
    <col min="9985" max="9985" width="38.5703125" style="11" customWidth="1"/>
    <col min="9986" max="9986" width="40.140625" style="11" customWidth="1"/>
    <col min="9987" max="9993" width="14.7109375" style="11" customWidth="1"/>
    <col min="9994" max="10240" width="9.140625" style="11"/>
    <col min="10241" max="10241" width="38.5703125" style="11" customWidth="1"/>
    <col min="10242" max="10242" width="40.140625" style="11" customWidth="1"/>
    <col min="10243" max="10249" width="14.7109375" style="11" customWidth="1"/>
    <col min="10250" max="10496" width="9.140625" style="11"/>
    <col min="10497" max="10497" width="38.5703125" style="11" customWidth="1"/>
    <col min="10498" max="10498" width="40.140625" style="11" customWidth="1"/>
    <col min="10499" max="10505" width="14.7109375" style="11" customWidth="1"/>
    <col min="10506" max="10752" width="9.140625" style="11"/>
    <col min="10753" max="10753" width="38.5703125" style="11" customWidth="1"/>
    <col min="10754" max="10754" width="40.140625" style="11" customWidth="1"/>
    <col min="10755" max="10761" width="14.7109375" style="11" customWidth="1"/>
    <col min="10762" max="11008" width="9.140625" style="11"/>
    <col min="11009" max="11009" width="38.5703125" style="11" customWidth="1"/>
    <col min="11010" max="11010" width="40.140625" style="11" customWidth="1"/>
    <col min="11011" max="11017" width="14.7109375" style="11" customWidth="1"/>
    <col min="11018" max="11264" width="9.140625" style="11"/>
    <col min="11265" max="11265" width="38.5703125" style="11" customWidth="1"/>
    <col min="11266" max="11266" width="40.140625" style="11" customWidth="1"/>
    <col min="11267" max="11273" width="14.7109375" style="11" customWidth="1"/>
    <col min="11274" max="11520" width="9.140625" style="11"/>
    <col min="11521" max="11521" width="38.5703125" style="11" customWidth="1"/>
    <col min="11522" max="11522" width="40.140625" style="11" customWidth="1"/>
    <col min="11523" max="11529" width="14.7109375" style="11" customWidth="1"/>
    <col min="11530" max="11776" width="9.140625" style="11"/>
    <col min="11777" max="11777" width="38.5703125" style="11" customWidth="1"/>
    <col min="11778" max="11778" width="40.140625" style="11" customWidth="1"/>
    <col min="11779" max="11785" width="14.7109375" style="11" customWidth="1"/>
    <col min="11786" max="12032" width="9.140625" style="11"/>
    <col min="12033" max="12033" width="38.5703125" style="11" customWidth="1"/>
    <col min="12034" max="12034" width="40.140625" style="11" customWidth="1"/>
    <col min="12035" max="12041" width="14.7109375" style="11" customWidth="1"/>
    <col min="12042" max="12288" width="9.140625" style="11"/>
    <col min="12289" max="12289" width="38.5703125" style="11" customWidth="1"/>
    <col min="12290" max="12290" width="40.140625" style="11" customWidth="1"/>
    <col min="12291" max="12297" width="14.7109375" style="11" customWidth="1"/>
    <col min="12298" max="12544" width="9.140625" style="11"/>
    <col min="12545" max="12545" width="38.5703125" style="11" customWidth="1"/>
    <col min="12546" max="12546" width="40.140625" style="11" customWidth="1"/>
    <col min="12547" max="12553" width="14.7109375" style="11" customWidth="1"/>
    <col min="12554" max="12800" width="9.140625" style="11"/>
    <col min="12801" max="12801" width="38.5703125" style="11" customWidth="1"/>
    <col min="12802" max="12802" width="40.140625" style="11" customWidth="1"/>
    <col min="12803" max="12809" width="14.7109375" style="11" customWidth="1"/>
    <col min="12810" max="13056" width="9.140625" style="11"/>
    <col min="13057" max="13057" width="38.5703125" style="11" customWidth="1"/>
    <col min="13058" max="13058" width="40.140625" style="11" customWidth="1"/>
    <col min="13059" max="13065" width="14.7109375" style="11" customWidth="1"/>
    <col min="13066" max="13312" width="9.140625" style="11"/>
    <col min="13313" max="13313" width="38.5703125" style="11" customWidth="1"/>
    <col min="13314" max="13314" width="40.140625" style="11" customWidth="1"/>
    <col min="13315" max="13321" width="14.7109375" style="11" customWidth="1"/>
    <col min="13322" max="13568" width="9.140625" style="11"/>
    <col min="13569" max="13569" width="38.5703125" style="11" customWidth="1"/>
    <col min="13570" max="13570" width="40.140625" style="11" customWidth="1"/>
    <col min="13571" max="13577" width="14.7109375" style="11" customWidth="1"/>
    <col min="13578" max="13824" width="9.140625" style="11"/>
    <col min="13825" max="13825" width="38.5703125" style="11" customWidth="1"/>
    <col min="13826" max="13826" width="40.140625" style="11" customWidth="1"/>
    <col min="13827" max="13833" width="14.7109375" style="11" customWidth="1"/>
    <col min="13834" max="14080" width="9.140625" style="11"/>
    <col min="14081" max="14081" width="38.5703125" style="11" customWidth="1"/>
    <col min="14082" max="14082" width="40.140625" style="11" customWidth="1"/>
    <col min="14083" max="14089" width="14.7109375" style="11" customWidth="1"/>
    <col min="14090" max="14336" width="9.140625" style="11"/>
    <col min="14337" max="14337" width="38.5703125" style="11" customWidth="1"/>
    <col min="14338" max="14338" width="40.140625" style="11" customWidth="1"/>
    <col min="14339" max="14345" width="14.7109375" style="11" customWidth="1"/>
    <col min="14346" max="14592" width="9.140625" style="11"/>
    <col min="14593" max="14593" width="38.5703125" style="11" customWidth="1"/>
    <col min="14594" max="14594" width="40.140625" style="11" customWidth="1"/>
    <col min="14595" max="14601" width="14.7109375" style="11" customWidth="1"/>
    <col min="14602" max="14848" width="9.140625" style="11"/>
    <col min="14849" max="14849" width="38.5703125" style="11" customWidth="1"/>
    <col min="14850" max="14850" width="40.140625" style="11" customWidth="1"/>
    <col min="14851" max="14857" width="14.7109375" style="11" customWidth="1"/>
    <col min="14858" max="15104" width="9.140625" style="11"/>
    <col min="15105" max="15105" width="38.5703125" style="11" customWidth="1"/>
    <col min="15106" max="15106" width="40.140625" style="11" customWidth="1"/>
    <col min="15107" max="15113" width="14.7109375" style="11" customWidth="1"/>
    <col min="15114" max="15360" width="9.140625" style="11"/>
    <col min="15361" max="15361" width="38.5703125" style="11" customWidth="1"/>
    <col min="15362" max="15362" width="40.140625" style="11" customWidth="1"/>
    <col min="15363" max="15369" width="14.7109375" style="11" customWidth="1"/>
    <col min="15370" max="15616" width="9.140625" style="11"/>
    <col min="15617" max="15617" width="38.5703125" style="11" customWidth="1"/>
    <col min="15618" max="15618" width="40.140625" style="11" customWidth="1"/>
    <col min="15619" max="15625" width="14.7109375" style="11" customWidth="1"/>
    <col min="15626" max="15872" width="9.140625" style="11"/>
    <col min="15873" max="15873" width="38.5703125" style="11" customWidth="1"/>
    <col min="15874" max="15874" width="40.140625" style="11" customWidth="1"/>
    <col min="15875" max="15881" width="14.7109375" style="11" customWidth="1"/>
    <col min="15882" max="16128" width="9.140625" style="11"/>
    <col min="16129" max="16129" width="38.5703125" style="11" customWidth="1"/>
    <col min="16130" max="16130" width="40.140625" style="11" customWidth="1"/>
    <col min="16131" max="16137" width="14.7109375" style="11" customWidth="1"/>
    <col min="16138" max="16384" width="9.140625" style="11"/>
  </cols>
  <sheetData>
    <row r="1" spans="1:10">
      <c r="I1" s="12" t="s">
        <v>154</v>
      </c>
    </row>
    <row r="2" spans="1:10">
      <c r="I2" s="13" t="s">
        <v>0</v>
      </c>
    </row>
    <row r="3" spans="1:10" ht="12.75" customHeight="1"/>
    <row r="4" spans="1:10">
      <c r="B4" s="14"/>
      <c r="C4" s="14"/>
      <c r="D4" s="15" t="s">
        <v>155</v>
      </c>
      <c r="E4" s="14"/>
      <c r="F4" s="14"/>
      <c r="G4" s="14"/>
      <c r="H4" s="14"/>
      <c r="I4" s="14"/>
    </row>
    <row r="5" spans="1:10" s="19" customFormat="1">
      <c r="A5" s="16"/>
      <c r="B5" s="17"/>
      <c r="C5" s="17"/>
      <c r="D5" s="18" t="s">
        <v>156</v>
      </c>
      <c r="E5" s="17"/>
      <c r="F5" s="17"/>
      <c r="G5" s="17"/>
      <c r="H5" s="17"/>
      <c r="I5" s="17"/>
      <c r="J5" s="54"/>
    </row>
    <row r="6" spans="1:10" ht="15.75" customHeight="1">
      <c r="I6" s="12" t="s">
        <v>153</v>
      </c>
    </row>
    <row r="7" spans="1:10" ht="18.75" customHeight="1">
      <c r="A7" s="105" t="s">
        <v>157</v>
      </c>
      <c r="B7" s="97" t="s">
        <v>158</v>
      </c>
      <c r="C7" s="97" t="s">
        <v>159</v>
      </c>
      <c r="D7" s="97" t="s">
        <v>160</v>
      </c>
      <c r="E7" s="97"/>
      <c r="F7" s="97"/>
      <c r="G7" s="97"/>
      <c r="H7" s="97"/>
      <c r="I7" s="97"/>
    </row>
    <row r="8" spans="1:10" ht="63">
      <c r="A8" s="106"/>
      <c r="B8" s="97"/>
      <c r="C8" s="97"/>
      <c r="D8" s="20" t="s">
        <v>161</v>
      </c>
      <c r="E8" s="34" t="s">
        <v>162</v>
      </c>
      <c r="F8" s="34" t="s">
        <v>163</v>
      </c>
      <c r="G8" s="34" t="s">
        <v>164</v>
      </c>
      <c r="H8" s="34" t="s">
        <v>165</v>
      </c>
      <c r="I8" s="34" t="s">
        <v>166</v>
      </c>
    </row>
    <row r="9" spans="1:10">
      <c r="A9" s="35">
        <v>1</v>
      </c>
      <c r="B9" s="35">
        <v>2</v>
      </c>
      <c r="C9" s="35">
        <v>3</v>
      </c>
      <c r="D9" s="34">
        <v>4</v>
      </c>
      <c r="E9" s="21">
        <v>5</v>
      </c>
      <c r="F9" s="21">
        <v>6</v>
      </c>
      <c r="G9" s="21">
        <v>7</v>
      </c>
      <c r="H9" s="21">
        <v>8</v>
      </c>
      <c r="I9" s="21">
        <v>9</v>
      </c>
    </row>
    <row r="10" spans="1:10" ht="48.75" customHeight="1">
      <c r="A10" s="98" t="s">
        <v>167</v>
      </c>
      <c r="B10" s="99" t="s">
        <v>168</v>
      </c>
      <c r="C10" s="34">
        <v>2022</v>
      </c>
      <c r="D10" s="22">
        <f>(D16+D36+D117)</f>
        <v>277015.59999999998</v>
      </c>
      <c r="E10" s="22">
        <f t="shared" ref="E10:I13" si="0">E16+E36+E117</f>
        <v>11485.4</v>
      </c>
      <c r="F10" s="22">
        <f t="shared" si="0"/>
        <v>69181.099999999991</v>
      </c>
      <c r="G10" s="22">
        <f t="shared" si="0"/>
        <v>995.7</v>
      </c>
      <c r="H10" s="22">
        <f t="shared" si="0"/>
        <v>195353.4</v>
      </c>
      <c r="I10" s="22">
        <f t="shared" si="0"/>
        <v>0</v>
      </c>
    </row>
    <row r="11" spans="1:10" ht="44.25" customHeight="1">
      <c r="A11" s="98"/>
      <c r="B11" s="99"/>
      <c r="C11" s="34">
        <v>2023</v>
      </c>
      <c r="D11" s="22">
        <f>D17+D37+D118</f>
        <v>417906.19999999995</v>
      </c>
      <c r="E11" s="22">
        <f t="shared" si="0"/>
        <v>96170.2</v>
      </c>
      <c r="F11" s="22">
        <f t="shared" si="0"/>
        <v>73012.800000000017</v>
      </c>
      <c r="G11" s="22">
        <f t="shared" si="0"/>
        <v>37893.600000000006</v>
      </c>
      <c r="H11" s="22">
        <f t="shared" si="0"/>
        <v>210829.59999999998</v>
      </c>
      <c r="I11" s="22">
        <f t="shared" si="0"/>
        <v>0</v>
      </c>
      <c r="J11" s="53">
        <f>422109.8-D11</f>
        <v>4203.6000000000349</v>
      </c>
    </row>
    <row r="12" spans="1:10" ht="42" customHeight="1">
      <c r="A12" s="98"/>
      <c r="B12" s="99"/>
      <c r="C12" s="34">
        <v>2024</v>
      </c>
      <c r="D12" s="22">
        <f>D18+D38+D119</f>
        <v>127766.20000000001</v>
      </c>
      <c r="E12" s="22">
        <f t="shared" si="0"/>
        <v>669.6</v>
      </c>
      <c r="F12" s="22">
        <f t="shared" si="0"/>
        <v>8407.9</v>
      </c>
      <c r="G12" s="22">
        <f t="shared" si="0"/>
        <v>6289</v>
      </c>
      <c r="H12" s="22">
        <f t="shared" si="0"/>
        <v>112399.7</v>
      </c>
      <c r="I12" s="22">
        <f t="shared" si="0"/>
        <v>0</v>
      </c>
    </row>
    <row r="13" spans="1:10" ht="41.25" customHeight="1">
      <c r="A13" s="98"/>
      <c r="B13" s="99"/>
      <c r="C13" s="34">
        <v>2025</v>
      </c>
      <c r="D13" s="22">
        <f>D19+D39+D120</f>
        <v>150482.1</v>
      </c>
      <c r="E13" s="22">
        <f t="shared" si="0"/>
        <v>0</v>
      </c>
      <c r="F13" s="22">
        <f t="shared" si="0"/>
        <v>35737.300000000003</v>
      </c>
      <c r="G13" s="22">
        <f t="shared" si="0"/>
        <v>6289</v>
      </c>
      <c r="H13" s="22">
        <f t="shared" si="0"/>
        <v>108455.8</v>
      </c>
      <c r="I13" s="22">
        <f t="shared" si="0"/>
        <v>0</v>
      </c>
    </row>
    <row r="14" spans="1:10" ht="42" customHeight="1">
      <c r="A14" s="98"/>
      <c r="B14" s="99"/>
      <c r="C14" s="34" t="s">
        <v>169</v>
      </c>
      <c r="D14" s="22">
        <f t="shared" ref="D14:I14" si="1">SUM(D10:D13)</f>
        <v>973170.1</v>
      </c>
      <c r="E14" s="22">
        <f t="shared" si="1"/>
        <v>108325.2</v>
      </c>
      <c r="F14" s="22">
        <f t="shared" si="1"/>
        <v>186339.10000000003</v>
      </c>
      <c r="G14" s="22">
        <f t="shared" si="1"/>
        <v>51467.3</v>
      </c>
      <c r="H14" s="22">
        <f t="shared" si="1"/>
        <v>627038.5</v>
      </c>
      <c r="I14" s="22">
        <f t="shared" si="1"/>
        <v>0</v>
      </c>
    </row>
    <row r="15" spans="1:10">
      <c r="A15" s="23" t="s">
        <v>170</v>
      </c>
      <c r="B15" s="24"/>
      <c r="C15" s="25"/>
      <c r="D15" s="26"/>
      <c r="E15" s="26"/>
      <c r="F15" s="26"/>
      <c r="G15" s="26"/>
      <c r="H15" s="26"/>
      <c r="I15" s="27"/>
    </row>
    <row r="16" spans="1:10" s="10" customFormat="1" ht="18.75" customHeight="1">
      <c r="A16" s="98" t="s">
        <v>171</v>
      </c>
      <c r="B16" s="94"/>
      <c r="C16" s="34">
        <v>2022</v>
      </c>
      <c r="D16" s="37">
        <f t="shared" ref="D16:I19" si="2">D21</f>
        <v>38878.399999999994</v>
      </c>
      <c r="E16" s="37">
        <f t="shared" si="2"/>
        <v>11353.3</v>
      </c>
      <c r="F16" s="37">
        <f t="shared" si="2"/>
        <v>24803.599999999999</v>
      </c>
      <c r="G16" s="37">
        <f t="shared" si="2"/>
        <v>0</v>
      </c>
      <c r="H16" s="37">
        <f t="shared" si="2"/>
        <v>2721.5</v>
      </c>
      <c r="I16" s="37">
        <f t="shared" si="2"/>
        <v>0</v>
      </c>
      <c r="J16" s="55"/>
    </row>
    <row r="17" spans="1:10" s="10" customFormat="1">
      <c r="A17" s="98"/>
      <c r="B17" s="95"/>
      <c r="C17" s="34">
        <v>2023</v>
      </c>
      <c r="D17" s="22">
        <f t="shared" si="2"/>
        <v>155430</v>
      </c>
      <c r="E17" s="22">
        <f t="shared" si="2"/>
        <v>95966</v>
      </c>
      <c r="F17" s="22">
        <f t="shared" si="2"/>
        <v>33033.9</v>
      </c>
      <c r="G17" s="22">
        <f t="shared" si="2"/>
        <v>25000</v>
      </c>
      <c r="H17" s="22">
        <f t="shared" si="2"/>
        <v>1430.1</v>
      </c>
      <c r="I17" s="22">
        <f t="shared" si="2"/>
        <v>0</v>
      </c>
      <c r="J17" s="55"/>
    </row>
    <row r="18" spans="1:10" s="10" customFormat="1">
      <c r="A18" s="98"/>
      <c r="B18" s="95"/>
      <c r="C18" s="34">
        <v>2024</v>
      </c>
      <c r="D18" s="22">
        <f t="shared" si="2"/>
        <v>1430.1</v>
      </c>
      <c r="E18" s="22">
        <f t="shared" si="2"/>
        <v>0</v>
      </c>
      <c r="F18" s="22">
        <f t="shared" si="2"/>
        <v>0</v>
      </c>
      <c r="G18" s="22">
        <f t="shared" si="2"/>
        <v>0</v>
      </c>
      <c r="H18" s="22">
        <f t="shared" si="2"/>
        <v>1430.1</v>
      </c>
      <c r="I18" s="22">
        <f t="shared" si="2"/>
        <v>0</v>
      </c>
      <c r="J18" s="55"/>
    </row>
    <row r="19" spans="1:10" s="10" customFormat="1">
      <c r="A19" s="98"/>
      <c r="B19" s="95"/>
      <c r="C19" s="34">
        <v>2025</v>
      </c>
      <c r="D19" s="22">
        <f t="shared" si="2"/>
        <v>1430.1</v>
      </c>
      <c r="E19" s="22">
        <f t="shared" si="2"/>
        <v>0</v>
      </c>
      <c r="F19" s="22">
        <f t="shared" si="2"/>
        <v>0</v>
      </c>
      <c r="G19" s="22">
        <f t="shared" si="2"/>
        <v>0</v>
      </c>
      <c r="H19" s="22">
        <f t="shared" si="2"/>
        <v>1430.1</v>
      </c>
      <c r="I19" s="22">
        <f t="shared" si="2"/>
        <v>0</v>
      </c>
      <c r="J19" s="55"/>
    </row>
    <row r="20" spans="1:10" s="10" customFormat="1">
      <c r="A20" s="98"/>
      <c r="B20" s="96"/>
      <c r="C20" s="34" t="s">
        <v>169</v>
      </c>
      <c r="D20" s="22">
        <f t="shared" ref="D20:I20" si="3">SUM(D16:D19)</f>
        <v>197168.6</v>
      </c>
      <c r="E20" s="22">
        <f t="shared" si="3"/>
        <v>107319.3</v>
      </c>
      <c r="F20" s="22">
        <f t="shared" si="3"/>
        <v>57837.5</v>
      </c>
      <c r="G20" s="22">
        <f t="shared" si="3"/>
        <v>25000</v>
      </c>
      <c r="H20" s="22">
        <f t="shared" si="3"/>
        <v>7011.8000000000011</v>
      </c>
      <c r="I20" s="22">
        <f t="shared" si="3"/>
        <v>0</v>
      </c>
      <c r="J20" s="55"/>
    </row>
    <row r="21" spans="1:10" s="10" customFormat="1" ht="18.75" customHeight="1">
      <c r="A21" s="98" t="s">
        <v>172</v>
      </c>
      <c r="B21" s="94"/>
      <c r="C21" s="34">
        <v>2022</v>
      </c>
      <c r="D21" s="22">
        <f>D26+D31</f>
        <v>38878.399999999994</v>
      </c>
      <c r="E21" s="22">
        <f t="shared" ref="E21:I21" si="4">E26+E31</f>
        <v>11353.3</v>
      </c>
      <c r="F21" s="22">
        <f t="shared" si="4"/>
        <v>24803.599999999999</v>
      </c>
      <c r="G21" s="22">
        <f t="shared" si="4"/>
        <v>0</v>
      </c>
      <c r="H21" s="22">
        <f t="shared" si="4"/>
        <v>2721.5</v>
      </c>
      <c r="I21" s="22">
        <f t="shared" si="4"/>
        <v>0</v>
      </c>
      <c r="J21" s="55"/>
    </row>
    <row r="22" spans="1:10" s="10" customFormat="1">
      <c r="A22" s="98"/>
      <c r="B22" s="95"/>
      <c r="C22" s="34">
        <v>2023</v>
      </c>
      <c r="D22" s="22">
        <f t="shared" ref="D22:I24" si="5">D27+D32</f>
        <v>155430</v>
      </c>
      <c r="E22" s="22">
        <f t="shared" si="5"/>
        <v>95966</v>
      </c>
      <c r="F22" s="22">
        <f t="shared" si="5"/>
        <v>33033.9</v>
      </c>
      <c r="G22" s="22">
        <f t="shared" si="5"/>
        <v>25000</v>
      </c>
      <c r="H22" s="22">
        <f t="shared" si="5"/>
        <v>1430.1</v>
      </c>
      <c r="I22" s="22">
        <f t="shared" si="5"/>
        <v>0</v>
      </c>
      <c r="J22" s="55"/>
    </row>
    <row r="23" spans="1:10" s="10" customFormat="1">
      <c r="A23" s="98"/>
      <c r="B23" s="95"/>
      <c r="C23" s="34">
        <v>2024</v>
      </c>
      <c r="D23" s="22">
        <f t="shared" si="5"/>
        <v>1430.1</v>
      </c>
      <c r="E23" s="22">
        <f t="shared" si="5"/>
        <v>0</v>
      </c>
      <c r="F23" s="22">
        <f t="shared" si="5"/>
        <v>0</v>
      </c>
      <c r="G23" s="22">
        <f t="shared" si="5"/>
        <v>0</v>
      </c>
      <c r="H23" s="22">
        <f t="shared" si="5"/>
        <v>1430.1</v>
      </c>
      <c r="I23" s="22">
        <f t="shared" si="5"/>
        <v>0</v>
      </c>
      <c r="J23" s="55"/>
    </row>
    <row r="24" spans="1:10" s="10" customFormat="1">
      <c r="A24" s="98"/>
      <c r="B24" s="95"/>
      <c r="C24" s="34">
        <v>2025</v>
      </c>
      <c r="D24" s="22">
        <f t="shared" si="5"/>
        <v>1430.1</v>
      </c>
      <c r="E24" s="22">
        <f t="shared" si="5"/>
        <v>0</v>
      </c>
      <c r="F24" s="22">
        <f t="shared" si="5"/>
        <v>0</v>
      </c>
      <c r="G24" s="22">
        <f t="shared" si="5"/>
        <v>0</v>
      </c>
      <c r="H24" s="22">
        <f t="shared" si="5"/>
        <v>1430.1</v>
      </c>
      <c r="I24" s="22">
        <f t="shared" si="5"/>
        <v>0</v>
      </c>
      <c r="J24" s="55"/>
    </row>
    <row r="25" spans="1:10" s="10" customFormat="1" ht="21.75" customHeight="1">
      <c r="A25" s="98"/>
      <c r="B25" s="96"/>
      <c r="C25" s="34" t="s">
        <v>169</v>
      </c>
      <c r="D25" s="22">
        <f t="shared" ref="D25:I25" si="6">SUM(D21:D24)</f>
        <v>197168.6</v>
      </c>
      <c r="E25" s="22">
        <f t="shared" si="6"/>
        <v>107319.3</v>
      </c>
      <c r="F25" s="22">
        <f t="shared" si="6"/>
        <v>57837.5</v>
      </c>
      <c r="G25" s="22">
        <f t="shared" si="6"/>
        <v>25000</v>
      </c>
      <c r="H25" s="22">
        <f t="shared" si="6"/>
        <v>7011.8000000000011</v>
      </c>
      <c r="I25" s="22">
        <f t="shared" si="6"/>
        <v>0</v>
      </c>
      <c r="J25" s="55"/>
    </row>
    <row r="26" spans="1:10" ht="21.75" customHeight="1">
      <c r="A26" s="91" t="s">
        <v>226</v>
      </c>
      <c r="B26" s="94"/>
      <c r="C26" s="35">
        <v>2022</v>
      </c>
      <c r="D26" s="38">
        <v>0</v>
      </c>
      <c r="E26" s="38">
        <v>0</v>
      </c>
      <c r="F26" s="38">
        <v>0</v>
      </c>
      <c r="G26" s="38">
        <v>0</v>
      </c>
      <c r="H26" s="38">
        <v>0</v>
      </c>
      <c r="I26" s="38">
        <v>0</v>
      </c>
    </row>
    <row r="27" spans="1:10" ht="18" customHeight="1">
      <c r="A27" s="92"/>
      <c r="B27" s="95"/>
      <c r="C27" s="35">
        <v>2023</v>
      </c>
      <c r="D27" s="38">
        <f>SUM(E27:I27)</f>
        <v>135000</v>
      </c>
      <c r="E27" s="38">
        <v>90000</v>
      </c>
      <c r="F27" s="38">
        <v>20000</v>
      </c>
      <c r="G27" s="38">
        <v>25000</v>
      </c>
      <c r="H27" s="38">
        <v>0</v>
      </c>
      <c r="I27" s="38">
        <v>0</v>
      </c>
    </row>
    <row r="28" spans="1:10" ht="18" customHeight="1">
      <c r="A28" s="92"/>
      <c r="B28" s="95"/>
      <c r="C28" s="35">
        <v>2024</v>
      </c>
      <c r="D28" s="38">
        <f>SUM(E28:I28)</f>
        <v>0</v>
      </c>
      <c r="E28" s="38">
        <v>0</v>
      </c>
      <c r="F28" s="38">
        <v>0</v>
      </c>
      <c r="G28" s="38">
        <v>0</v>
      </c>
      <c r="H28" s="38">
        <v>0</v>
      </c>
      <c r="I28" s="38">
        <v>0</v>
      </c>
    </row>
    <row r="29" spans="1:10" ht="14.25" customHeight="1">
      <c r="A29" s="92"/>
      <c r="B29" s="95"/>
      <c r="C29" s="35">
        <v>2025</v>
      </c>
      <c r="D29" s="38">
        <f>SUM(E29:I29)</f>
        <v>0</v>
      </c>
      <c r="E29" s="38">
        <v>0</v>
      </c>
      <c r="F29" s="38">
        <v>0</v>
      </c>
      <c r="G29" s="38">
        <v>0</v>
      </c>
      <c r="H29" s="38">
        <v>0</v>
      </c>
      <c r="I29" s="38">
        <v>0</v>
      </c>
    </row>
    <row r="30" spans="1:10" ht="19.5" customHeight="1">
      <c r="A30" s="93"/>
      <c r="B30" s="96"/>
      <c r="C30" s="35" t="s">
        <v>169</v>
      </c>
      <c r="D30" s="38">
        <f t="shared" ref="D30:I30" si="7">SUM(D26:D29)</f>
        <v>135000</v>
      </c>
      <c r="E30" s="38">
        <f t="shared" si="7"/>
        <v>90000</v>
      </c>
      <c r="F30" s="38">
        <f t="shared" si="7"/>
        <v>20000</v>
      </c>
      <c r="G30" s="38">
        <f t="shared" si="7"/>
        <v>25000</v>
      </c>
      <c r="H30" s="38">
        <f t="shared" si="7"/>
        <v>0</v>
      </c>
      <c r="I30" s="38">
        <f t="shared" si="7"/>
        <v>0</v>
      </c>
    </row>
    <row r="31" spans="1:10" ht="22.5" customHeight="1">
      <c r="A31" s="91" t="s">
        <v>173</v>
      </c>
      <c r="B31" s="94"/>
      <c r="C31" s="35">
        <v>2022</v>
      </c>
      <c r="D31" s="38">
        <f>SUM(E31:I31)</f>
        <v>38878.399999999994</v>
      </c>
      <c r="E31" s="38">
        <v>11353.3</v>
      </c>
      <c r="F31" s="38">
        <v>24803.599999999999</v>
      </c>
      <c r="G31" s="38">
        <v>0</v>
      </c>
      <c r="H31" s="38">
        <v>2721.5</v>
      </c>
      <c r="I31" s="38">
        <v>0</v>
      </c>
    </row>
    <row r="32" spans="1:10" ht="21.75" customHeight="1">
      <c r="A32" s="92"/>
      <c r="B32" s="95"/>
      <c r="C32" s="35">
        <v>2023</v>
      </c>
      <c r="D32" s="38">
        <f>SUM(E32:I32)</f>
        <v>20430</v>
      </c>
      <c r="E32" s="38">
        <v>5966</v>
      </c>
      <c r="F32" s="38">
        <v>13033.9</v>
      </c>
      <c r="G32" s="38">
        <v>0</v>
      </c>
      <c r="H32" s="38">
        <v>1430.1</v>
      </c>
      <c r="I32" s="38">
        <v>0</v>
      </c>
    </row>
    <row r="33" spans="1:10" ht="18" customHeight="1">
      <c r="A33" s="92"/>
      <c r="B33" s="95"/>
      <c r="C33" s="35">
        <v>2024</v>
      </c>
      <c r="D33" s="38">
        <f>SUM(E33:I33)</f>
        <v>1430.1</v>
      </c>
      <c r="E33" s="38">
        <v>0</v>
      </c>
      <c r="F33" s="38">
        <v>0</v>
      </c>
      <c r="G33" s="38">
        <v>0</v>
      </c>
      <c r="H33" s="38">
        <v>1430.1</v>
      </c>
      <c r="I33" s="38">
        <v>0</v>
      </c>
    </row>
    <row r="34" spans="1:10" ht="14.25" customHeight="1">
      <c r="A34" s="92"/>
      <c r="B34" s="95"/>
      <c r="C34" s="35">
        <v>2025</v>
      </c>
      <c r="D34" s="38">
        <f>SUM(E34:I34)</f>
        <v>1430.1</v>
      </c>
      <c r="E34" s="38">
        <v>0</v>
      </c>
      <c r="F34" s="38">
        <v>0</v>
      </c>
      <c r="G34" s="38">
        <v>0</v>
      </c>
      <c r="H34" s="38">
        <v>1430.1</v>
      </c>
      <c r="I34" s="38">
        <v>0</v>
      </c>
    </row>
    <row r="35" spans="1:10" ht="17.25" customHeight="1">
      <c r="A35" s="93"/>
      <c r="B35" s="96"/>
      <c r="C35" s="35" t="s">
        <v>169</v>
      </c>
      <c r="D35" s="38">
        <f t="shared" ref="D35:I35" si="8">SUM(D31:D34)</f>
        <v>62168.599999999991</v>
      </c>
      <c r="E35" s="38">
        <f t="shared" si="8"/>
        <v>17319.3</v>
      </c>
      <c r="F35" s="38">
        <f t="shared" si="8"/>
        <v>37837.5</v>
      </c>
      <c r="G35" s="38">
        <f t="shared" si="8"/>
        <v>0</v>
      </c>
      <c r="H35" s="38">
        <f t="shared" si="8"/>
        <v>7011.8000000000011</v>
      </c>
      <c r="I35" s="38">
        <f t="shared" si="8"/>
        <v>0</v>
      </c>
    </row>
    <row r="36" spans="1:10" s="10" customFormat="1" ht="20.25" customHeight="1">
      <c r="A36" s="98" t="s">
        <v>174</v>
      </c>
      <c r="B36" s="109"/>
      <c r="C36" s="34">
        <v>2022</v>
      </c>
      <c r="D36" s="39">
        <f t="shared" ref="D36:I39" si="9">(D41+D51+D61+D71+D96+D106)</f>
        <v>54988.5</v>
      </c>
      <c r="E36" s="39">
        <f t="shared" si="9"/>
        <v>0</v>
      </c>
      <c r="F36" s="39">
        <f t="shared" si="9"/>
        <v>40132.1</v>
      </c>
      <c r="G36" s="39">
        <f t="shared" si="9"/>
        <v>0</v>
      </c>
      <c r="H36" s="39">
        <f t="shared" si="9"/>
        <v>14856.400000000001</v>
      </c>
      <c r="I36" s="39">
        <f t="shared" si="9"/>
        <v>0</v>
      </c>
      <c r="J36" s="55"/>
    </row>
    <row r="37" spans="1:10" s="10" customFormat="1" ht="20.25" customHeight="1">
      <c r="A37" s="98"/>
      <c r="B37" s="110"/>
      <c r="C37" s="34">
        <v>2023</v>
      </c>
      <c r="D37" s="50">
        <f t="shared" si="9"/>
        <v>66807.8</v>
      </c>
      <c r="E37" s="39">
        <f t="shared" si="9"/>
        <v>0</v>
      </c>
      <c r="F37" s="39">
        <f t="shared" si="9"/>
        <v>34603.300000000003</v>
      </c>
      <c r="G37" s="39">
        <f t="shared" si="9"/>
        <v>0</v>
      </c>
      <c r="H37" s="39">
        <f t="shared" si="9"/>
        <v>32204.499999999996</v>
      </c>
      <c r="I37" s="39">
        <f t="shared" si="9"/>
        <v>0</v>
      </c>
      <c r="J37" s="55"/>
    </row>
    <row r="38" spans="1:10" s="10" customFormat="1" ht="20.25" customHeight="1">
      <c r="A38" s="98"/>
      <c r="B38" s="110"/>
      <c r="C38" s="34">
        <v>2024</v>
      </c>
      <c r="D38" s="39">
        <f t="shared" si="9"/>
        <v>1865.6</v>
      </c>
      <c r="E38" s="39">
        <f t="shared" si="9"/>
        <v>0</v>
      </c>
      <c r="F38" s="39">
        <f t="shared" si="9"/>
        <v>0</v>
      </c>
      <c r="G38" s="39">
        <f t="shared" si="9"/>
        <v>0</v>
      </c>
      <c r="H38" s="39">
        <f t="shared" si="9"/>
        <v>1865.6</v>
      </c>
      <c r="I38" s="39">
        <f t="shared" si="9"/>
        <v>0</v>
      </c>
      <c r="J38" s="55"/>
    </row>
    <row r="39" spans="1:10" s="10" customFormat="1" ht="20.25" customHeight="1">
      <c r="A39" s="98"/>
      <c r="B39" s="110"/>
      <c r="C39" s="34">
        <v>2025</v>
      </c>
      <c r="D39" s="39">
        <f t="shared" si="9"/>
        <v>0</v>
      </c>
      <c r="E39" s="39">
        <f t="shared" si="9"/>
        <v>0</v>
      </c>
      <c r="F39" s="39">
        <f t="shared" si="9"/>
        <v>0</v>
      </c>
      <c r="G39" s="39">
        <f t="shared" si="9"/>
        <v>0</v>
      </c>
      <c r="H39" s="39">
        <f t="shared" si="9"/>
        <v>0</v>
      </c>
      <c r="I39" s="39">
        <f t="shared" si="9"/>
        <v>0</v>
      </c>
      <c r="J39" s="55"/>
    </row>
    <row r="40" spans="1:10" s="10" customFormat="1" ht="17.25" customHeight="1">
      <c r="A40" s="98"/>
      <c r="B40" s="111"/>
      <c r="C40" s="34" t="s">
        <v>169</v>
      </c>
      <c r="D40" s="22">
        <f t="shared" ref="D40:I40" si="10">SUM(D36:D39)</f>
        <v>123661.90000000001</v>
      </c>
      <c r="E40" s="22">
        <f t="shared" si="10"/>
        <v>0</v>
      </c>
      <c r="F40" s="22">
        <f t="shared" si="10"/>
        <v>74735.399999999994</v>
      </c>
      <c r="G40" s="22">
        <f t="shared" si="10"/>
        <v>0</v>
      </c>
      <c r="H40" s="22">
        <f t="shared" si="10"/>
        <v>48926.499999999993</v>
      </c>
      <c r="I40" s="22">
        <f t="shared" si="10"/>
        <v>0</v>
      </c>
      <c r="J40" s="55"/>
    </row>
    <row r="41" spans="1:10" s="10" customFormat="1" ht="18.75" customHeight="1">
      <c r="A41" s="98" t="s">
        <v>175</v>
      </c>
      <c r="B41" s="94"/>
      <c r="C41" s="34">
        <v>2022</v>
      </c>
      <c r="D41" s="22">
        <f t="shared" ref="D41:I44" si="11">D46</f>
        <v>18956.400000000001</v>
      </c>
      <c r="E41" s="22">
        <f t="shared" si="11"/>
        <v>0</v>
      </c>
      <c r="F41" s="22">
        <f t="shared" si="11"/>
        <v>13365.6</v>
      </c>
      <c r="G41" s="22">
        <f t="shared" si="11"/>
        <v>0</v>
      </c>
      <c r="H41" s="22">
        <f t="shared" si="11"/>
        <v>5590.8</v>
      </c>
      <c r="I41" s="22">
        <f t="shared" si="11"/>
        <v>0</v>
      </c>
      <c r="J41" s="55"/>
    </row>
    <row r="42" spans="1:10" s="10" customFormat="1" ht="18.600000000000001" customHeight="1">
      <c r="A42" s="98"/>
      <c r="B42" s="95"/>
      <c r="C42" s="34">
        <v>2023</v>
      </c>
      <c r="D42" s="22">
        <f t="shared" si="11"/>
        <v>49077.9</v>
      </c>
      <c r="E42" s="22">
        <f t="shared" si="11"/>
        <v>0</v>
      </c>
      <c r="F42" s="22">
        <f t="shared" si="11"/>
        <v>34603.300000000003</v>
      </c>
      <c r="G42" s="22">
        <f t="shared" si="11"/>
        <v>0</v>
      </c>
      <c r="H42" s="22">
        <f t="shared" si="11"/>
        <v>14474.6</v>
      </c>
      <c r="I42" s="22">
        <f t="shared" si="11"/>
        <v>0</v>
      </c>
      <c r="J42" s="55"/>
    </row>
    <row r="43" spans="1:10" s="10" customFormat="1" ht="19.149999999999999" customHeight="1">
      <c r="A43" s="98"/>
      <c r="B43" s="95"/>
      <c r="C43" s="34">
        <v>2024</v>
      </c>
      <c r="D43" s="22">
        <f t="shared" si="11"/>
        <v>0</v>
      </c>
      <c r="E43" s="22">
        <f t="shared" si="11"/>
        <v>0</v>
      </c>
      <c r="F43" s="22">
        <f t="shared" si="11"/>
        <v>0</v>
      </c>
      <c r="G43" s="22">
        <f t="shared" si="11"/>
        <v>0</v>
      </c>
      <c r="H43" s="22">
        <f t="shared" si="11"/>
        <v>0</v>
      </c>
      <c r="I43" s="22">
        <f t="shared" si="11"/>
        <v>0</v>
      </c>
      <c r="J43" s="55"/>
    </row>
    <row r="44" spans="1:10" s="10" customFormat="1">
      <c r="A44" s="98"/>
      <c r="B44" s="95"/>
      <c r="C44" s="34">
        <v>2025</v>
      </c>
      <c r="D44" s="22">
        <f t="shared" si="11"/>
        <v>0</v>
      </c>
      <c r="E44" s="22">
        <f t="shared" si="11"/>
        <v>0</v>
      </c>
      <c r="F44" s="22">
        <f t="shared" si="11"/>
        <v>0</v>
      </c>
      <c r="G44" s="22">
        <f t="shared" si="11"/>
        <v>0</v>
      </c>
      <c r="H44" s="22">
        <f t="shared" si="11"/>
        <v>0</v>
      </c>
      <c r="I44" s="22">
        <f t="shared" si="11"/>
        <v>0</v>
      </c>
      <c r="J44" s="55"/>
    </row>
    <row r="45" spans="1:10" s="10" customFormat="1" ht="18.75" customHeight="1">
      <c r="A45" s="98"/>
      <c r="B45" s="96"/>
      <c r="C45" s="34" t="s">
        <v>169</v>
      </c>
      <c r="D45" s="39">
        <f t="shared" ref="D45:I45" si="12">SUM(D41:D44)</f>
        <v>68034.3</v>
      </c>
      <c r="E45" s="39">
        <f t="shared" si="12"/>
        <v>0</v>
      </c>
      <c r="F45" s="39">
        <f t="shared" si="12"/>
        <v>47968.9</v>
      </c>
      <c r="G45" s="39">
        <f t="shared" si="12"/>
        <v>0</v>
      </c>
      <c r="H45" s="39">
        <f t="shared" si="12"/>
        <v>20065.400000000001</v>
      </c>
      <c r="I45" s="39">
        <f t="shared" si="12"/>
        <v>0</v>
      </c>
      <c r="J45" s="55"/>
    </row>
    <row r="46" spans="1:10" ht="18.75" customHeight="1">
      <c r="A46" s="91" t="s">
        <v>176</v>
      </c>
      <c r="B46" s="94"/>
      <c r="C46" s="35">
        <v>2022</v>
      </c>
      <c r="D46" s="38">
        <f>SUM(E46:I46)</f>
        <v>18956.400000000001</v>
      </c>
      <c r="E46" s="38">
        <v>0</v>
      </c>
      <c r="F46" s="38">
        <v>13365.6</v>
      </c>
      <c r="G46" s="38">
        <v>0</v>
      </c>
      <c r="H46" s="38">
        <v>5590.8</v>
      </c>
      <c r="I46" s="38">
        <v>0</v>
      </c>
    </row>
    <row r="47" spans="1:10">
      <c r="A47" s="92"/>
      <c r="B47" s="95"/>
      <c r="C47" s="35">
        <v>2023</v>
      </c>
      <c r="D47" s="38">
        <f>SUM(E47:I47)</f>
        <v>49077.9</v>
      </c>
      <c r="E47" s="38">
        <v>0</v>
      </c>
      <c r="F47" s="38">
        <v>34603.300000000003</v>
      </c>
      <c r="G47" s="38">
        <v>0</v>
      </c>
      <c r="H47" s="38">
        <v>14474.6</v>
      </c>
      <c r="I47" s="38">
        <v>0</v>
      </c>
    </row>
    <row r="48" spans="1:10">
      <c r="A48" s="92"/>
      <c r="B48" s="95"/>
      <c r="C48" s="35">
        <v>2024</v>
      </c>
      <c r="D48" s="38">
        <f>SUM(E48:I48)</f>
        <v>0</v>
      </c>
      <c r="E48" s="38">
        <v>0</v>
      </c>
      <c r="F48" s="38">
        <v>0</v>
      </c>
      <c r="G48" s="38">
        <v>0</v>
      </c>
      <c r="H48" s="38">
        <v>0</v>
      </c>
      <c r="I48" s="38">
        <v>0</v>
      </c>
    </row>
    <row r="49" spans="1:10">
      <c r="A49" s="92"/>
      <c r="B49" s="95"/>
      <c r="C49" s="35">
        <v>2025</v>
      </c>
      <c r="D49" s="38">
        <f>SUM(E49:I49)</f>
        <v>0</v>
      </c>
      <c r="E49" s="38">
        <v>0</v>
      </c>
      <c r="F49" s="38">
        <v>0</v>
      </c>
      <c r="G49" s="38">
        <v>0</v>
      </c>
      <c r="H49" s="38">
        <v>0</v>
      </c>
      <c r="I49" s="38">
        <v>0</v>
      </c>
    </row>
    <row r="50" spans="1:10">
      <c r="A50" s="93"/>
      <c r="B50" s="96"/>
      <c r="C50" s="35" t="s">
        <v>169</v>
      </c>
      <c r="D50" s="38">
        <f t="shared" ref="D50:I50" si="13">SUM(D46:D49)</f>
        <v>68034.3</v>
      </c>
      <c r="E50" s="38">
        <f t="shared" si="13"/>
        <v>0</v>
      </c>
      <c r="F50" s="38">
        <f t="shared" si="13"/>
        <v>47968.9</v>
      </c>
      <c r="G50" s="38">
        <f t="shared" si="13"/>
        <v>0</v>
      </c>
      <c r="H50" s="38">
        <f t="shared" si="13"/>
        <v>20065.400000000001</v>
      </c>
      <c r="I50" s="38">
        <f t="shared" si="13"/>
        <v>0</v>
      </c>
    </row>
    <row r="51" spans="1:10" s="10" customFormat="1" ht="18.75" customHeight="1">
      <c r="A51" s="98" t="s">
        <v>177</v>
      </c>
      <c r="B51" s="94"/>
      <c r="C51" s="34">
        <v>2022</v>
      </c>
      <c r="D51" s="22">
        <f t="shared" ref="D51:I55" si="14">D56</f>
        <v>7300</v>
      </c>
      <c r="E51" s="22">
        <f t="shared" si="14"/>
        <v>0</v>
      </c>
      <c r="F51" s="22">
        <f t="shared" si="14"/>
        <v>6862</v>
      </c>
      <c r="G51" s="22">
        <f t="shared" si="14"/>
        <v>0</v>
      </c>
      <c r="H51" s="22">
        <f t="shared" si="14"/>
        <v>438</v>
      </c>
      <c r="I51" s="22">
        <f t="shared" si="14"/>
        <v>0</v>
      </c>
      <c r="J51" s="55"/>
    </row>
    <row r="52" spans="1:10" s="10" customFormat="1">
      <c r="A52" s="98"/>
      <c r="B52" s="95"/>
      <c r="C52" s="34">
        <v>2023</v>
      </c>
      <c r="D52" s="22">
        <f t="shared" si="14"/>
        <v>5700</v>
      </c>
      <c r="E52" s="22">
        <f t="shared" si="14"/>
        <v>0</v>
      </c>
      <c r="F52" s="22">
        <f t="shared" si="14"/>
        <v>0</v>
      </c>
      <c r="G52" s="22">
        <f t="shared" si="14"/>
        <v>0</v>
      </c>
      <c r="H52" s="22">
        <f t="shared" si="14"/>
        <v>5700</v>
      </c>
      <c r="I52" s="22">
        <f t="shared" si="14"/>
        <v>0</v>
      </c>
      <c r="J52" s="55"/>
    </row>
    <row r="53" spans="1:10" s="10" customFormat="1">
      <c r="A53" s="98"/>
      <c r="B53" s="95"/>
      <c r="C53" s="34">
        <v>2024</v>
      </c>
      <c r="D53" s="22">
        <f t="shared" si="14"/>
        <v>0</v>
      </c>
      <c r="E53" s="22">
        <f t="shared" si="14"/>
        <v>0</v>
      </c>
      <c r="F53" s="22">
        <f t="shared" si="14"/>
        <v>0</v>
      </c>
      <c r="G53" s="22">
        <f t="shared" si="14"/>
        <v>0</v>
      </c>
      <c r="H53" s="22">
        <f t="shared" si="14"/>
        <v>0</v>
      </c>
      <c r="I53" s="22">
        <f t="shared" si="14"/>
        <v>0</v>
      </c>
      <c r="J53" s="55"/>
    </row>
    <row r="54" spans="1:10" s="10" customFormat="1">
      <c r="A54" s="98"/>
      <c r="B54" s="95"/>
      <c r="C54" s="34">
        <v>2025</v>
      </c>
      <c r="D54" s="22">
        <f t="shared" si="14"/>
        <v>0</v>
      </c>
      <c r="E54" s="22">
        <f t="shared" si="14"/>
        <v>0</v>
      </c>
      <c r="F54" s="22">
        <f t="shared" si="14"/>
        <v>0</v>
      </c>
      <c r="G54" s="22">
        <f t="shared" si="14"/>
        <v>0</v>
      </c>
      <c r="H54" s="22">
        <f t="shared" si="14"/>
        <v>0</v>
      </c>
      <c r="I54" s="22">
        <f t="shared" si="14"/>
        <v>0</v>
      </c>
      <c r="J54" s="55"/>
    </row>
    <row r="55" spans="1:10" s="10" customFormat="1" ht="21" customHeight="1">
      <c r="A55" s="98"/>
      <c r="B55" s="96"/>
      <c r="C55" s="34" t="s">
        <v>169</v>
      </c>
      <c r="D55" s="22">
        <f t="shared" si="14"/>
        <v>13000</v>
      </c>
      <c r="E55" s="22">
        <f t="shared" si="14"/>
        <v>0</v>
      </c>
      <c r="F55" s="22">
        <f t="shared" si="14"/>
        <v>6862</v>
      </c>
      <c r="G55" s="22">
        <f t="shared" si="14"/>
        <v>0</v>
      </c>
      <c r="H55" s="22">
        <f t="shared" si="14"/>
        <v>6138</v>
      </c>
      <c r="I55" s="22">
        <f t="shared" si="14"/>
        <v>0</v>
      </c>
      <c r="J55" s="55"/>
    </row>
    <row r="56" spans="1:10" ht="18.75" customHeight="1">
      <c r="A56" s="91" t="s">
        <v>178</v>
      </c>
      <c r="B56" s="94"/>
      <c r="C56" s="35">
        <v>2022</v>
      </c>
      <c r="D56" s="38">
        <f>SUM(E56:I56)</f>
        <v>7300</v>
      </c>
      <c r="E56" s="38">
        <v>0</v>
      </c>
      <c r="F56" s="38">
        <v>6862</v>
      </c>
      <c r="G56" s="38">
        <v>0</v>
      </c>
      <c r="H56" s="38">
        <v>438</v>
      </c>
      <c r="I56" s="38">
        <v>0</v>
      </c>
    </row>
    <row r="57" spans="1:10">
      <c r="A57" s="92"/>
      <c r="B57" s="95"/>
      <c r="C57" s="35">
        <v>2023</v>
      </c>
      <c r="D57" s="38">
        <f>SUM(E57:I57)</f>
        <v>5700</v>
      </c>
      <c r="E57" s="38">
        <v>0</v>
      </c>
      <c r="F57" s="38">
        <v>0</v>
      </c>
      <c r="G57" s="38">
        <v>0</v>
      </c>
      <c r="H57" s="38">
        <v>5700</v>
      </c>
      <c r="I57" s="38">
        <v>0</v>
      </c>
    </row>
    <row r="58" spans="1:10">
      <c r="A58" s="92"/>
      <c r="B58" s="95"/>
      <c r="C58" s="35">
        <v>2024</v>
      </c>
      <c r="D58" s="38">
        <f>SUM(E58:I58)</f>
        <v>0</v>
      </c>
      <c r="E58" s="38">
        <v>0</v>
      </c>
      <c r="F58" s="38">
        <v>0</v>
      </c>
      <c r="G58" s="38">
        <v>0</v>
      </c>
      <c r="H58" s="38">
        <v>0</v>
      </c>
      <c r="I58" s="38">
        <v>0</v>
      </c>
    </row>
    <row r="59" spans="1:10">
      <c r="A59" s="92"/>
      <c r="B59" s="95"/>
      <c r="C59" s="35">
        <v>2025</v>
      </c>
      <c r="D59" s="38">
        <f>SUM(E59:I59)</f>
        <v>0</v>
      </c>
      <c r="E59" s="38">
        <v>0</v>
      </c>
      <c r="F59" s="38">
        <v>0</v>
      </c>
      <c r="G59" s="38">
        <v>0</v>
      </c>
      <c r="H59" s="38">
        <v>0</v>
      </c>
      <c r="I59" s="38">
        <v>0</v>
      </c>
    </row>
    <row r="60" spans="1:10">
      <c r="A60" s="93"/>
      <c r="B60" s="96"/>
      <c r="C60" s="35" t="s">
        <v>169</v>
      </c>
      <c r="D60" s="38">
        <f t="shared" ref="D60:I60" si="15">SUM(D56:D59)</f>
        <v>13000</v>
      </c>
      <c r="E60" s="38">
        <f t="shared" si="15"/>
        <v>0</v>
      </c>
      <c r="F60" s="38">
        <f t="shared" si="15"/>
        <v>6862</v>
      </c>
      <c r="G60" s="38">
        <f t="shared" si="15"/>
        <v>0</v>
      </c>
      <c r="H60" s="38">
        <f t="shared" si="15"/>
        <v>6138</v>
      </c>
      <c r="I60" s="38">
        <f t="shared" si="15"/>
        <v>0</v>
      </c>
    </row>
    <row r="61" spans="1:10" s="10" customFormat="1" ht="18.75" customHeight="1">
      <c r="A61" s="98" t="s">
        <v>179</v>
      </c>
      <c r="B61" s="94"/>
      <c r="C61" s="34">
        <v>2022</v>
      </c>
      <c r="D61" s="22">
        <f t="shared" ref="D61:H64" si="16">D66</f>
        <v>0</v>
      </c>
      <c r="E61" s="22">
        <f t="shared" si="16"/>
        <v>0</v>
      </c>
      <c r="F61" s="22">
        <f t="shared" si="16"/>
        <v>0</v>
      </c>
      <c r="G61" s="22">
        <f t="shared" si="16"/>
        <v>0</v>
      </c>
      <c r="H61" s="22">
        <f t="shared" si="16"/>
        <v>0</v>
      </c>
      <c r="I61" s="22">
        <v>0</v>
      </c>
      <c r="J61" s="55"/>
    </row>
    <row r="62" spans="1:10" s="10" customFormat="1" ht="18.75" customHeight="1">
      <c r="A62" s="98"/>
      <c r="B62" s="95"/>
      <c r="C62" s="34">
        <v>2023</v>
      </c>
      <c r="D62" s="22">
        <f t="shared" si="16"/>
        <v>0</v>
      </c>
      <c r="E62" s="22">
        <f t="shared" si="16"/>
        <v>0</v>
      </c>
      <c r="F62" s="22">
        <f t="shared" si="16"/>
        <v>0</v>
      </c>
      <c r="G62" s="22">
        <f t="shared" si="16"/>
        <v>0</v>
      </c>
      <c r="H62" s="22">
        <f t="shared" si="16"/>
        <v>0</v>
      </c>
      <c r="I62" s="22">
        <f>I67</f>
        <v>0</v>
      </c>
      <c r="J62" s="55"/>
    </row>
    <row r="63" spans="1:10" s="10" customFormat="1" ht="18.75" customHeight="1">
      <c r="A63" s="98"/>
      <c r="B63" s="95"/>
      <c r="C63" s="34">
        <v>2024</v>
      </c>
      <c r="D63" s="22">
        <f t="shared" si="16"/>
        <v>0</v>
      </c>
      <c r="E63" s="22">
        <f t="shared" si="16"/>
        <v>0</v>
      </c>
      <c r="F63" s="22">
        <f t="shared" si="16"/>
        <v>0</v>
      </c>
      <c r="G63" s="22">
        <f t="shared" si="16"/>
        <v>0</v>
      </c>
      <c r="H63" s="22">
        <f t="shared" si="16"/>
        <v>0</v>
      </c>
      <c r="I63" s="22">
        <f>I68</f>
        <v>0</v>
      </c>
      <c r="J63" s="55"/>
    </row>
    <row r="64" spans="1:10" s="10" customFormat="1" ht="18.75" customHeight="1">
      <c r="A64" s="98"/>
      <c r="B64" s="95"/>
      <c r="C64" s="34">
        <v>2025</v>
      </c>
      <c r="D64" s="22">
        <f t="shared" si="16"/>
        <v>0</v>
      </c>
      <c r="E64" s="22">
        <f t="shared" si="16"/>
        <v>0</v>
      </c>
      <c r="F64" s="22">
        <f t="shared" si="16"/>
        <v>0</v>
      </c>
      <c r="G64" s="22">
        <f t="shared" si="16"/>
        <v>0</v>
      </c>
      <c r="H64" s="22">
        <f t="shared" si="16"/>
        <v>0</v>
      </c>
      <c r="I64" s="22">
        <f>I69</f>
        <v>0</v>
      </c>
      <c r="J64" s="55"/>
    </row>
    <row r="65" spans="1:10" s="10" customFormat="1" ht="18.75" customHeight="1">
      <c r="A65" s="98"/>
      <c r="B65" s="96"/>
      <c r="C65" s="34" t="s">
        <v>169</v>
      </c>
      <c r="D65" s="22">
        <f>SUM(D61:D64)</f>
        <v>0</v>
      </c>
      <c r="E65" s="22">
        <f>E70</f>
        <v>0</v>
      </c>
      <c r="F65" s="22">
        <f>F70</f>
        <v>0</v>
      </c>
      <c r="G65" s="22">
        <f>G70</f>
        <v>0</v>
      </c>
      <c r="H65" s="22">
        <f>H70</f>
        <v>0</v>
      </c>
      <c r="I65" s="22">
        <f>I70</f>
        <v>0</v>
      </c>
      <c r="J65" s="55"/>
    </row>
    <row r="66" spans="1:10" ht="18.75" customHeight="1">
      <c r="A66" s="91" t="s">
        <v>180</v>
      </c>
      <c r="B66" s="94"/>
      <c r="C66" s="35">
        <v>2022</v>
      </c>
      <c r="D66" s="38">
        <f>SUM(E66:I66)</f>
        <v>0</v>
      </c>
      <c r="E66" s="38">
        <v>0</v>
      </c>
      <c r="F66" s="38">
        <v>0</v>
      </c>
      <c r="G66" s="38">
        <v>0</v>
      </c>
      <c r="H66" s="38">
        <v>0</v>
      </c>
      <c r="I66" s="38">
        <v>0</v>
      </c>
    </row>
    <row r="67" spans="1:10">
      <c r="A67" s="92"/>
      <c r="B67" s="95"/>
      <c r="C67" s="35">
        <v>2023</v>
      </c>
      <c r="D67" s="38">
        <f>SUM(E67:I67)</f>
        <v>0</v>
      </c>
      <c r="E67" s="38">
        <v>0</v>
      </c>
      <c r="F67" s="38">
        <v>0</v>
      </c>
      <c r="G67" s="38">
        <v>0</v>
      </c>
      <c r="H67" s="38">
        <v>0</v>
      </c>
      <c r="I67" s="38">
        <v>0</v>
      </c>
    </row>
    <row r="68" spans="1:10">
      <c r="A68" s="92"/>
      <c r="B68" s="95"/>
      <c r="C68" s="35">
        <v>2024</v>
      </c>
      <c r="D68" s="38">
        <f>SUM(E68:I68)</f>
        <v>0</v>
      </c>
      <c r="E68" s="38">
        <v>0</v>
      </c>
      <c r="F68" s="38">
        <v>0</v>
      </c>
      <c r="G68" s="38">
        <v>0</v>
      </c>
      <c r="H68" s="38">
        <v>0</v>
      </c>
      <c r="I68" s="38">
        <v>0</v>
      </c>
    </row>
    <row r="69" spans="1:10">
      <c r="A69" s="92"/>
      <c r="B69" s="95"/>
      <c r="C69" s="35">
        <v>2025</v>
      </c>
      <c r="D69" s="38">
        <f>SUM(E69:I69)</f>
        <v>0</v>
      </c>
      <c r="E69" s="38">
        <v>0</v>
      </c>
      <c r="F69" s="38">
        <v>0</v>
      </c>
      <c r="G69" s="38">
        <v>0</v>
      </c>
      <c r="H69" s="38">
        <v>0</v>
      </c>
      <c r="I69" s="38">
        <v>0</v>
      </c>
    </row>
    <row r="70" spans="1:10" ht="18.600000000000001" customHeight="1">
      <c r="A70" s="93"/>
      <c r="B70" s="96"/>
      <c r="C70" s="35" t="s">
        <v>169</v>
      </c>
      <c r="D70" s="38">
        <f t="shared" ref="D70:I70" si="17">SUM(D66:D69)</f>
        <v>0</v>
      </c>
      <c r="E70" s="38">
        <f t="shared" si="17"/>
        <v>0</v>
      </c>
      <c r="F70" s="38">
        <f t="shared" si="17"/>
        <v>0</v>
      </c>
      <c r="G70" s="38">
        <f t="shared" si="17"/>
        <v>0</v>
      </c>
      <c r="H70" s="38">
        <f t="shared" si="17"/>
        <v>0</v>
      </c>
      <c r="I70" s="38">
        <f t="shared" si="17"/>
        <v>0</v>
      </c>
    </row>
    <row r="71" spans="1:10" s="10" customFormat="1" ht="19.149999999999999" customHeight="1">
      <c r="A71" s="98" t="s">
        <v>181</v>
      </c>
      <c r="B71" s="107"/>
      <c r="C71" s="34">
        <v>2022</v>
      </c>
      <c r="D71" s="22">
        <f t="shared" ref="D71:I74" si="18">D76+D81+D86+D91</f>
        <v>28732.1</v>
      </c>
      <c r="E71" s="22">
        <f t="shared" si="18"/>
        <v>0</v>
      </c>
      <c r="F71" s="22">
        <f t="shared" si="18"/>
        <v>19904.5</v>
      </c>
      <c r="G71" s="22">
        <f t="shared" si="18"/>
        <v>0</v>
      </c>
      <c r="H71" s="22">
        <f t="shared" si="18"/>
        <v>8827.6</v>
      </c>
      <c r="I71" s="22">
        <f t="shared" si="18"/>
        <v>0</v>
      </c>
      <c r="J71" s="55"/>
    </row>
    <row r="72" spans="1:10" s="10" customFormat="1" ht="20.45" customHeight="1">
      <c r="A72" s="98"/>
      <c r="B72" s="108"/>
      <c r="C72" s="34">
        <v>2023</v>
      </c>
      <c r="D72" s="22">
        <f t="shared" si="18"/>
        <v>4838.6000000000004</v>
      </c>
      <c r="E72" s="22">
        <f t="shared" si="18"/>
        <v>0</v>
      </c>
      <c r="F72" s="22">
        <f t="shared" si="18"/>
        <v>0</v>
      </c>
      <c r="G72" s="22">
        <f t="shared" si="18"/>
        <v>0</v>
      </c>
      <c r="H72" s="22">
        <f t="shared" si="18"/>
        <v>4838.6000000000004</v>
      </c>
      <c r="I72" s="22">
        <f t="shared" si="18"/>
        <v>0</v>
      </c>
      <c r="J72" s="55"/>
    </row>
    <row r="73" spans="1:10" s="10" customFormat="1" ht="18" customHeight="1">
      <c r="A73" s="98"/>
      <c r="B73" s="108"/>
      <c r="C73" s="34">
        <v>2024</v>
      </c>
      <c r="D73" s="22">
        <f t="shared" si="18"/>
        <v>0</v>
      </c>
      <c r="E73" s="22">
        <f t="shared" si="18"/>
        <v>0</v>
      </c>
      <c r="F73" s="22">
        <f t="shared" si="18"/>
        <v>0</v>
      </c>
      <c r="G73" s="22">
        <f t="shared" si="18"/>
        <v>0</v>
      </c>
      <c r="H73" s="22">
        <f t="shared" si="18"/>
        <v>0</v>
      </c>
      <c r="I73" s="22">
        <f t="shared" si="18"/>
        <v>0</v>
      </c>
      <c r="J73" s="55"/>
    </row>
    <row r="74" spans="1:10" s="10" customFormat="1" ht="21.75" customHeight="1">
      <c r="A74" s="98"/>
      <c r="B74" s="108"/>
      <c r="C74" s="34">
        <v>2025</v>
      </c>
      <c r="D74" s="22">
        <f t="shared" si="18"/>
        <v>0</v>
      </c>
      <c r="E74" s="22">
        <f t="shared" si="18"/>
        <v>0</v>
      </c>
      <c r="F74" s="22">
        <f t="shared" si="18"/>
        <v>0</v>
      </c>
      <c r="G74" s="22">
        <f t="shared" si="18"/>
        <v>0</v>
      </c>
      <c r="H74" s="22">
        <f t="shared" si="18"/>
        <v>0</v>
      </c>
      <c r="I74" s="22">
        <f t="shared" si="18"/>
        <v>0</v>
      </c>
      <c r="J74" s="55"/>
    </row>
    <row r="75" spans="1:10" s="10" customFormat="1" ht="21" customHeight="1">
      <c r="A75" s="98"/>
      <c r="B75" s="108"/>
      <c r="C75" s="34" t="s">
        <v>169</v>
      </c>
      <c r="D75" s="22">
        <f t="shared" ref="D75:I75" si="19">SUM(D71:D74)</f>
        <v>33570.699999999997</v>
      </c>
      <c r="E75" s="22">
        <f t="shared" si="19"/>
        <v>0</v>
      </c>
      <c r="F75" s="22">
        <f t="shared" si="19"/>
        <v>19904.5</v>
      </c>
      <c r="G75" s="22">
        <f t="shared" si="19"/>
        <v>0</v>
      </c>
      <c r="H75" s="22">
        <f t="shared" si="19"/>
        <v>13666.2</v>
      </c>
      <c r="I75" s="22">
        <f t="shared" si="19"/>
        <v>0</v>
      </c>
      <c r="J75" s="55"/>
    </row>
    <row r="76" spans="1:10" ht="19.149999999999999" customHeight="1">
      <c r="A76" s="91" t="s">
        <v>182</v>
      </c>
      <c r="B76" s="94"/>
      <c r="C76" s="35">
        <v>2022</v>
      </c>
      <c r="D76" s="38">
        <f>SUM(E76:I76)</f>
        <v>6446.1</v>
      </c>
      <c r="E76" s="38">
        <v>0</v>
      </c>
      <c r="F76" s="38">
        <v>0</v>
      </c>
      <c r="G76" s="38">
        <v>0</v>
      </c>
      <c r="H76" s="38">
        <v>6446.1</v>
      </c>
      <c r="I76" s="38">
        <v>0</v>
      </c>
    </row>
    <row r="77" spans="1:10">
      <c r="A77" s="92"/>
      <c r="B77" s="95"/>
      <c r="C77" s="35">
        <v>2023</v>
      </c>
      <c r="D77" s="38">
        <f>SUM(E77:I77)</f>
        <v>3210.6</v>
      </c>
      <c r="E77" s="38">
        <v>0</v>
      </c>
      <c r="F77" s="38">
        <v>0</v>
      </c>
      <c r="G77" s="38">
        <v>0</v>
      </c>
      <c r="H77" s="38">
        <v>3210.6</v>
      </c>
      <c r="I77" s="38">
        <v>0</v>
      </c>
    </row>
    <row r="78" spans="1:10" ht="17.45" customHeight="1">
      <c r="A78" s="92"/>
      <c r="B78" s="95"/>
      <c r="C78" s="35">
        <v>2024</v>
      </c>
      <c r="D78" s="38">
        <f>SUM(E78:I78)</f>
        <v>0</v>
      </c>
      <c r="E78" s="38">
        <v>0</v>
      </c>
      <c r="F78" s="38">
        <v>0</v>
      </c>
      <c r="G78" s="38">
        <v>0</v>
      </c>
      <c r="H78" s="38">
        <v>0</v>
      </c>
      <c r="I78" s="38">
        <v>0</v>
      </c>
    </row>
    <row r="79" spans="1:10" ht="16.899999999999999" customHeight="1">
      <c r="A79" s="92"/>
      <c r="B79" s="95"/>
      <c r="C79" s="35">
        <v>2025</v>
      </c>
      <c r="D79" s="38">
        <f>SUM(E79:I79)</f>
        <v>0</v>
      </c>
      <c r="E79" s="38">
        <v>0</v>
      </c>
      <c r="F79" s="38">
        <v>0</v>
      </c>
      <c r="G79" s="38">
        <v>0</v>
      </c>
      <c r="H79" s="38">
        <v>0</v>
      </c>
      <c r="I79" s="38">
        <v>0</v>
      </c>
    </row>
    <row r="80" spans="1:10">
      <c r="A80" s="93"/>
      <c r="B80" s="96"/>
      <c r="C80" s="35" t="s">
        <v>169</v>
      </c>
      <c r="D80" s="38">
        <f t="shared" ref="D80:I80" si="20">SUM(D76:D79)</f>
        <v>9656.7000000000007</v>
      </c>
      <c r="E80" s="38">
        <f t="shared" si="20"/>
        <v>0</v>
      </c>
      <c r="F80" s="38">
        <f t="shared" si="20"/>
        <v>0</v>
      </c>
      <c r="G80" s="38">
        <f t="shared" si="20"/>
        <v>0</v>
      </c>
      <c r="H80" s="38">
        <f t="shared" si="20"/>
        <v>9656.7000000000007</v>
      </c>
      <c r="I80" s="38">
        <f t="shared" si="20"/>
        <v>0</v>
      </c>
    </row>
    <row r="81" spans="1:10" ht="18.75" customHeight="1">
      <c r="A81" s="91" t="s">
        <v>183</v>
      </c>
      <c r="B81" s="94"/>
      <c r="C81" s="35">
        <v>2022</v>
      </c>
      <c r="D81" s="38">
        <f>SUM(E81:I81)</f>
        <v>0</v>
      </c>
      <c r="E81" s="38">
        <v>0</v>
      </c>
      <c r="F81" s="38">
        <v>0</v>
      </c>
      <c r="G81" s="38">
        <v>0</v>
      </c>
      <c r="H81" s="38">
        <v>0</v>
      </c>
      <c r="I81" s="38">
        <v>0</v>
      </c>
    </row>
    <row r="82" spans="1:10">
      <c r="A82" s="92"/>
      <c r="B82" s="95"/>
      <c r="C82" s="35">
        <v>2023</v>
      </c>
      <c r="D82" s="38">
        <f>SUM(E82:I82)</f>
        <v>0</v>
      </c>
      <c r="E82" s="38">
        <v>0</v>
      </c>
      <c r="F82" s="38">
        <v>0</v>
      </c>
      <c r="G82" s="38">
        <v>0</v>
      </c>
      <c r="H82" s="38">
        <v>0</v>
      </c>
      <c r="I82" s="38">
        <v>0</v>
      </c>
    </row>
    <row r="83" spans="1:10">
      <c r="A83" s="92"/>
      <c r="B83" s="95"/>
      <c r="C83" s="35">
        <v>2024</v>
      </c>
      <c r="D83" s="38">
        <f>SUM(E83:I83)</f>
        <v>0</v>
      </c>
      <c r="E83" s="38">
        <v>0</v>
      </c>
      <c r="F83" s="38">
        <v>0</v>
      </c>
      <c r="G83" s="38">
        <v>0</v>
      </c>
      <c r="H83" s="38">
        <v>0</v>
      </c>
      <c r="I83" s="38">
        <v>0</v>
      </c>
    </row>
    <row r="84" spans="1:10">
      <c r="A84" s="92"/>
      <c r="B84" s="95"/>
      <c r="C84" s="35">
        <v>2025</v>
      </c>
      <c r="D84" s="38">
        <f>SUM(E84:I84)</f>
        <v>0</v>
      </c>
      <c r="E84" s="38">
        <v>0</v>
      </c>
      <c r="F84" s="38">
        <v>0</v>
      </c>
      <c r="G84" s="38">
        <v>0</v>
      </c>
      <c r="H84" s="38">
        <v>0</v>
      </c>
      <c r="I84" s="38">
        <v>0</v>
      </c>
    </row>
    <row r="85" spans="1:10">
      <c r="A85" s="93"/>
      <c r="B85" s="96"/>
      <c r="C85" s="35" t="s">
        <v>169</v>
      </c>
      <c r="D85" s="38">
        <f t="shared" ref="D85:I85" si="21">SUM(D81:D84)</f>
        <v>0</v>
      </c>
      <c r="E85" s="38">
        <f t="shared" si="21"/>
        <v>0</v>
      </c>
      <c r="F85" s="38">
        <f t="shared" si="21"/>
        <v>0</v>
      </c>
      <c r="G85" s="38">
        <f t="shared" si="21"/>
        <v>0</v>
      </c>
      <c r="H85" s="38">
        <f t="shared" si="21"/>
        <v>0</v>
      </c>
      <c r="I85" s="38">
        <f t="shared" si="21"/>
        <v>0</v>
      </c>
    </row>
    <row r="86" spans="1:10" ht="18.75" customHeight="1">
      <c r="A86" s="91" t="s">
        <v>184</v>
      </c>
      <c r="B86" s="94"/>
      <c r="C86" s="35">
        <v>2022</v>
      </c>
      <c r="D86" s="38">
        <f>SUM(E86:I86)</f>
        <v>650.70000000000005</v>
      </c>
      <c r="E86" s="38">
        <v>0</v>
      </c>
      <c r="F86" s="38">
        <v>0</v>
      </c>
      <c r="G86" s="38">
        <v>0</v>
      </c>
      <c r="H86" s="38">
        <v>650.70000000000005</v>
      </c>
      <c r="I86" s="38">
        <v>0</v>
      </c>
    </row>
    <row r="87" spans="1:10">
      <c r="A87" s="92"/>
      <c r="B87" s="95"/>
      <c r="C87" s="35">
        <v>2023</v>
      </c>
      <c r="D87" s="38">
        <f>SUM(E87:I87)</f>
        <v>1628</v>
      </c>
      <c r="E87" s="38">
        <v>0</v>
      </c>
      <c r="F87" s="38">
        <v>0</v>
      </c>
      <c r="G87" s="38">
        <v>0</v>
      </c>
      <c r="H87" s="38">
        <f>8053.4-6425.4</f>
        <v>1628</v>
      </c>
      <c r="I87" s="38">
        <v>0</v>
      </c>
      <c r="J87" s="53">
        <v>-6425350.04</v>
      </c>
    </row>
    <row r="88" spans="1:10">
      <c r="A88" s="92"/>
      <c r="B88" s="95"/>
      <c r="C88" s="35">
        <v>2024</v>
      </c>
      <c r="D88" s="38">
        <f>SUM(E88:I88)</f>
        <v>0</v>
      </c>
      <c r="E88" s="38">
        <v>0</v>
      </c>
      <c r="F88" s="38">
        <v>0</v>
      </c>
      <c r="G88" s="38">
        <v>0</v>
      </c>
      <c r="H88" s="38">
        <v>0</v>
      </c>
      <c r="I88" s="38">
        <v>0</v>
      </c>
    </row>
    <row r="89" spans="1:10">
      <c r="A89" s="92"/>
      <c r="B89" s="95"/>
      <c r="C89" s="35">
        <v>2025</v>
      </c>
      <c r="D89" s="38">
        <f>SUM(E89:I89)</f>
        <v>0</v>
      </c>
      <c r="E89" s="38">
        <v>0</v>
      </c>
      <c r="F89" s="38">
        <v>0</v>
      </c>
      <c r="G89" s="38">
        <v>0</v>
      </c>
      <c r="H89" s="38">
        <v>0</v>
      </c>
      <c r="I89" s="38">
        <v>0</v>
      </c>
    </row>
    <row r="90" spans="1:10" ht="16.899999999999999" customHeight="1">
      <c r="A90" s="93"/>
      <c r="B90" s="96"/>
      <c r="C90" s="35" t="s">
        <v>169</v>
      </c>
      <c r="D90" s="38">
        <f t="shared" ref="D90:I90" si="22">SUM(D86:D89)</f>
        <v>2278.6999999999998</v>
      </c>
      <c r="E90" s="38">
        <f t="shared" si="22"/>
        <v>0</v>
      </c>
      <c r="F90" s="38">
        <f t="shared" si="22"/>
        <v>0</v>
      </c>
      <c r="G90" s="38">
        <f t="shared" si="22"/>
        <v>0</v>
      </c>
      <c r="H90" s="38">
        <f t="shared" si="22"/>
        <v>2278.6999999999998</v>
      </c>
      <c r="I90" s="38">
        <f t="shared" si="22"/>
        <v>0</v>
      </c>
    </row>
    <row r="91" spans="1:10" ht="18.75" customHeight="1">
      <c r="A91" s="91" t="s">
        <v>185</v>
      </c>
      <c r="B91" s="94"/>
      <c r="C91" s="35">
        <v>2022</v>
      </c>
      <c r="D91" s="38">
        <f>SUM(E91:I91)</f>
        <v>21635.3</v>
      </c>
      <c r="E91" s="38">
        <v>0</v>
      </c>
      <c r="F91" s="38">
        <v>19904.5</v>
      </c>
      <c r="G91" s="38">
        <v>0</v>
      </c>
      <c r="H91" s="38">
        <v>1730.8</v>
      </c>
      <c r="I91" s="38">
        <v>0</v>
      </c>
    </row>
    <row r="92" spans="1:10">
      <c r="A92" s="92"/>
      <c r="B92" s="95"/>
      <c r="C92" s="35">
        <v>2023</v>
      </c>
      <c r="D92" s="38">
        <f>SUM(E92:I92)</f>
        <v>0</v>
      </c>
      <c r="E92" s="38">
        <v>0</v>
      </c>
      <c r="F92" s="38">
        <v>0</v>
      </c>
      <c r="G92" s="38">
        <v>0</v>
      </c>
      <c r="H92" s="38">
        <v>0</v>
      </c>
      <c r="I92" s="38">
        <v>0</v>
      </c>
    </row>
    <row r="93" spans="1:10">
      <c r="A93" s="92"/>
      <c r="B93" s="95"/>
      <c r="C93" s="35">
        <v>2024</v>
      </c>
      <c r="D93" s="38">
        <f>SUM(E93:I93)</f>
        <v>0</v>
      </c>
      <c r="E93" s="38">
        <v>0</v>
      </c>
      <c r="F93" s="38">
        <v>0</v>
      </c>
      <c r="G93" s="38">
        <v>0</v>
      </c>
      <c r="H93" s="38">
        <v>0</v>
      </c>
      <c r="I93" s="38">
        <v>0</v>
      </c>
    </row>
    <row r="94" spans="1:10">
      <c r="A94" s="92"/>
      <c r="B94" s="95"/>
      <c r="C94" s="35">
        <v>2025</v>
      </c>
      <c r="D94" s="38">
        <f>SUM(E94:I94)</f>
        <v>0</v>
      </c>
      <c r="E94" s="38">
        <v>0</v>
      </c>
      <c r="F94" s="38">
        <v>0</v>
      </c>
      <c r="G94" s="38">
        <v>0</v>
      </c>
      <c r="H94" s="38">
        <v>0</v>
      </c>
      <c r="I94" s="38">
        <v>0</v>
      </c>
    </row>
    <row r="95" spans="1:10" ht="22.5" customHeight="1">
      <c r="A95" s="93"/>
      <c r="B95" s="96"/>
      <c r="C95" s="35" t="s">
        <v>169</v>
      </c>
      <c r="D95" s="38">
        <f t="shared" ref="D95:I95" si="23">SUM(D91:D94)</f>
        <v>21635.3</v>
      </c>
      <c r="E95" s="38">
        <f t="shared" si="23"/>
        <v>0</v>
      </c>
      <c r="F95" s="38">
        <f t="shared" si="23"/>
        <v>19904.5</v>
      </c>
      <c r="G95" s="38">
        <f t="shared" si="23"/>
        <v>0</v>
      </c>
      <c r="H95" s="38">
        <f t="shared" si="23"/>
        <v>1730.8</v>
      </c>
      <c r="I95" s="38">
        <f t="shared" si="23"/>
        <v>0</v>
      </c>
    </row>
    <row r="96" spans="1:10">
      <c r="A96" s="98" t="s">
        <v>186</v>
      </c>
      <c r="B96" s="94"/>
      <c r="C96" s="34">
        <v>2022</v>
      </c>
      <c r="D96" s="22">
        <f t="shared" ref="D96:H99" si="24">D101</f>
        <v>0</v>
      </c>
      <c r="E96" s="22">
        <f t="shared" si="24"/>
        <v>0</v>
      </c>
      <c r="F96" s="22">
        <f t="shared" si="24"/>
        <v>0</v>
      </c>
      <c r="G96" s="22">
        <f t="shared" si="24"/>
        <v>0</v>
      </c>
      <c r="H96" s="22">
        <f t="shared" si="24"/>
        <v>0</v>
      </c>
      <c r="I96" s="22">
        <v>0</v>
      </c>
    </row>
    <row r="97" spans="1:9">
      <c r="A97" s="98"/>
      <c r="B97" s="95"/>
      <c r="C97" s="34">
        <v>2023</v>
      </c>
      <c r="D97" s="22">
        <f t="shared" si="24"/>
        <v>7191.3</v>
      </c>
      <c r="E97" s="22">
        <f t="shared" si="24"/>
        <v>0</v>
      </c>
      <c r="F97" s="22">
        <f t="shared" si="24"/>
        <v>0</v>
      </c>
      <c r="G97" s="22">
        <f t="shared" si="24"/>
        <v>0</v>
      </c>
      <c r="H97" s="22">
        <f t="shared" si="24"/>
        <v>7191.3</v>
      </c>
      <c r="I97" s="22">
        <f>I102</f>
        <v>0</v>
      </c>
    </row>
    <row r="98" spans="1:9">
      <c r="A98" s="98"/>
      <c r="B98" s="95"/>
      <c r="C98" s="34">
        <v>2024</v>
      </c>
      <c r="D98" s="22">
        <f t="shared" si="24"/>
        <v>1865.6</v>
      </c>
      <c r="E98" s="22">
        <f t="shared" si="24"/>
        <v>0</v>
      </c>
      <c r="F98" s="22">
        <f t="shared" si="24"/>
        <v>0</v>
      </c>
      <c r="G98" s="22">
        <f t="shared" si="24"/>
        <v>0</v>
      </c>
      <c r="H98" s="22">
        <f t="shared" si="24"/>
        <v>1865.6</v>
      </c>
      <c r="I98" s="22">
        <f>I103</f>
        <v>0</v>
      </c>
    </row>
    <row r="99" spans="1:9">
      <c r="A99" s="98"/>
      <c r="B99" s="95"/>
      <c r="C99" s="34">
        <v>2025</v>
      </c>
      <c r="D99" s="22">
        <f t="shared" si="24"/>
        <v>0</v>
      </c>
      <c r="E99" s="22">
        <f t="shared" si="24"/>
        <v>0</v>
      </c>
      <c r="F99" s="22">
        <f t="shared" si="24"/>
        <v>0</v>
      </c>
      <c r="G99" s="22">
        <f t="shared" si="24"/>
        <v>0</v>
      </c>
      <c r="H99" s="22">
        <f t="shared" si="24"/>
        <v>0</v>
      </c>
      <c r="I99" s="22">
        <f>I104</f>
        <v>0</v>
      </c>
    </row>
    <row r="100" spans="1:9">
      <c r="A100" s="98"/>
      <c r="B100" s="96"/>
      <c r="C100" s="34" t="s">
        <v>169</v>
      </c>
      <c r="D100" s="22">
        <f t="shared" ref="D100:I100" si="25">SUM(D96:D99)</f>
        <v>9056.9</v>
      </c>
      <c r="E100" s="22">
        <f t="shared" si="25"/>
        <v>0</v>
      </c>
      <c r="F100" s="22">
        <f t="shared" si="25"/>
        <v>0</v>
      </c>
      <c r="G100" s="22">
        <f t="shared" si="25"/>
        <v>0</v>
      </c>
      <c r="H100" s="22">
        <f t="shared" si="25"/>
        <v>9056.9</v>
      </c>
      <c r="I100" s="22">
        <f t="shared" si="25"/>
        <v>0</v>
      </c>
    </row>
    <row r="101" spans="1:9">
      <c r="A101" s="91" t="s">
        <v>187</v>
      </c>
      <c r="B101" s="94"/>
      <c r="C101" s="35">
        <v>2022</v>
      </c>
      <c r="D101" s="38">
        <f>SUM(E101:I101)</f>
        <v>0</v>
      </c>
      <c r="E101" s="38">
        <v>0</v>
      </c>
      <c r="F101" s="38">
        <v>0</v>
      </c>
      <c r="G101" s="38">
        <v>0</v>
      </c>
      <c r="H101" s="38">
        <v>0</v>
      </c>
      <c r="I101" s="38">
        <v>0</v>
      </c>
    </row>
    <row r="102" spans="1:9">
      <c r="A102" s="92"/>
      <c r="B102" s="95"/>
      <c r="C102" s="35">
        <v>2023</v>
      </c>
      <c r="D102" s="38">
        <f>SUM(E102:I102)</f>
        <v>7191.3</v>
      </c>
      <c r="E102" s="38">
        <v>0</v>
      </c>
      <c r="F102" s="38">
        <v>0</v>
      </c>
      <c r="G102" s="38">
        <v>0</v>
      </c>
      <c r="H102" s="38">
        <v>7191.3</v>
      </c>
      <c r="I102" s="38">
        <v>0</v>
      </c>
    </row>
    <row r="103" spans="1:9">
      <c r="A103" s="92"/>
      <c r="B103" s="95"/>
      <c r="C103" s="35">
        <v>2024</v>
      </c>
      <c r="D103" s="38">
        <f>SUM(E103:I103)</f>
        <v>1865.6</v>
      </c>
      <c r="E103" s="38">
        <v>0</v>
      </c>
      <c r="F103" s="38">
        <v>0</v>
      </c>
      <c r="G103" s="38">
        <v>0</v>
      </c>
      <c r="H103" s="38">
        <v>1865.6</v>
      </c>
      <c r="I103" s="38">
        <v>0</v>
      </c>
    </row>
    <row r="104" spans="1:9">
      <c r="A104" s="92"/>
      <c r="B104" s="95"/>
      <c r="C104" s="35">
        <v>2025</v>
      </c>
      <c r="D104" s="38">
        <f>SUM(E104:I104)</f>
        <v>0</v>
      </c>
      <c r="E104" s="38">
        <v>0</v>
      </c>
      <c r="F104" s="38">
        <v>0</v>
      </c>
      <c r="G104" s="38">
        <v>0</v>
      </c>
      <c r="H104" s="38">
        <v>0</v>
      </c>
      <c r="I104" s="38">
        <v>0</v>
      </c>
    </row>
    <row r="105" spans="1:9">
      <c r="A105" s="93"/>
      <c r="B105" s="96"/>
      <c r="C105" s="35" t="s">
        <v>169</v>
      </c>
      <c r="D105" s="38">
        <f t="shared" ref="D105:I105" si="26">SUM(D101:D104)</f>
        <v>9056.9</v>
      </c>
      <c r="E105" s="38">
        <f t="shared" si="26"/>
        <v>0</v>
      </c>
      <c r="F105" s="38">
        <f t="shared" si="26"/>
        <v>0</v>
      </c>
      <c r="G105" s="38">
        <f t="shared" si="26"/>
        <v>0</v>
      </c>
      <c r="H105" s="38">
        <f t="shared" si="26"/>
        <v>9056.9</v>
      </c>
      <c r="I105" s="38">
        <f t="shared" si="26"/>
        <v>0</v>
      </c>
    </row>
    <row r="106" spans="1:9">
      <c r="A106" s="98" t="s">
        <v>188</v>
      </c>
      <c r="B106" s="94"/>
      <c r="C106" s="34">
        <v>2022</v>
      </c>
      <c r="D106" s="22">
        <f t="shared" ref="D106:H109" si="27">D111</f>
        <v>0</v>
      </c>
      <c r="E106" s="22">
        <f t="shared" si="27"/>
        <v>0</v>
      </c>
      <c r="F106" s="22">
        <f t="shared" si="27"/>
        <v>0</v>
      </c>
      <c r="G106" s="22">
        <f t="shared" si="27"/>
        <v>0</v>
      </c>
      <c r="H106" s="22">
        <f t="shared" si="27"/>
        <v>0</v>
      </c>
      <c r="I106" s="22">
        <v>0</v>
      </c>
    </row>
    <row r="107" spans="1:9">
      <c r="A107" s="98"/>
      <c r="B107" s="95"/>
      <c r="C107" s="34">
        <v>2023</v>
      </c>
      <c r="D107" s="22">
        <f t="shared" si="27"/>
        <v>0</v>
      </c>
      <c r="E107" s="22">
        <f t="shared" si="27"/>
        <v>0</v>
      </c>
      <c r="F107" s="22">
        <f t="shared" si="27"/>
        <v>0</v>
      </c>
      <c r="G107" s="22">
        <f t="shared" si="27"/>
        <v>0</v>
      </c>
      <c r="H107" s="22">
        <f t="shared" si="27"/>
        <v>0</v>
      </c>
      <c r="I107" s="22">
        <f>I112</f>
        <v>0</v>
      </c>
    </row>
    <row r="108" spans="1:9">
      <c r="A108" s="98"/>
      <c r="B108" s="95"/>
      <c r="C108" s="34">
        <v>2024</v>
      </c>
      <c r="D108" s="22">
        <f t="shared" si="27"/>
        <v>0</v>
      </c>
      <c r="E108" s="22">
        <f t="shared" si="27"/>
        <v>0</v>
      </c>
      <c r="F108" s="22">
        <f t="shared" si="27"/>
        <v>0</v>
      </c>
      <c r="G108" s="22">
        <f t="shared" si="27"/>
        <v>0</v>
      </c>
      <c r="H108" s="22">
        <f t="shared" si="27"/>
        <v>0</v>
      </c>
      <c r="I108" s="22">
        <f>I113</f>
        <v>0</v>
      </c>
    </row>
    <row r="109" spans="1:9">
      <c r="A109" s="98"/>
      <c r="B109" s="95"/>
      <c r="C109" s="34">
        <v>2025</v>
      </c>
      <c r="D109" s="22">
        <f t="shared" si="27"/>
        <v>0</v>
      </c>
      <c r="E109" s="22">
        <f t="shared" si="27"/>
        <v>0</v>
      </c>
      <c r="F109" s="22">
        <f t="shared" si="27"/>
        <v>0</v>
      </c>
      <c r="G109" s="22">
        <f t="shared" si="27"/>
        <v>0</v>
      </c>
      <c r="H109" s="22">
        <f t="shared" si="27"/>
        <v>0</v>
      </c>
      <c r="I109" s="22">
        <f>I114</f>
        <v>0</v>
      </c>
    </row>
    <row r="110" spans="1:9">
      <c r="A110" s="98"/>
      <c r="B110" s="96"/>
      <c r="C110" s="34" t="s">
        <v>169</v>
      </c>
      <c r="D110" s="22">
        <f t="shared" ref="D110:I110" si="28">SUM(D106:D109)</f>
        <v>0</v>
      </c>
      <c r="E110" s="22">
        <f t="shared" si="28"/>
        <v>0</v>
      </c>
      <c r="F110" s="22">
        <f t="shared" si="28"/>
        <v>0</v>
      </c>
      <c r="G110" s="22">
        <f t="shared" si="28"/>
        <v>0</v>
      </c>
      <c r="H110" s="22">
        <f t="shared" si="28"/>
        <v>0</v>
      </c>
      <c r="I110" s="22">
        <f t="shared" si="28"/>
        <v>0</v>
      </c>
    </row>
    <row r="111" spans="1:9">
      <c r="A111" s="91" t="s">
        <v>189</v>
      </c>
      <c r="B111" s="94"/>
      <c r="C111" s="35">
        <v>2022</v>
      </c>
      <c r="D111" s="38">
        <f>SUM(E111:I111)</f>
        <v>0</v>
      </c>
      <c r="E111" s="38">
        <v>0</v>
      </c>
      <c r="F111" s="38">
        <v>0</v>
      </c>
      <c r="G111" s="38">
        <v>0</v>
      </c>
      <c r="H111" s="38">
        <v>0</v>
      </c>
      <c r="I111" s="38">
        <v>0</v>
      </c>
    </row>
    <row r="112" spans="1:9">
      <c r="A112" s="92"/>
      <c r="B112" s="95"/>
      <c r="C112" s="35">
        <v>2023</v>
      </c>
      <c r="D112" s="38">
        <f>SUM(E112:I112)</f>
        <v>0</v>
      </c>
      <c r="E112" s="38">
        <v>0</v>
      </c>
      <c r="F112" s="38">
        <v>0</v>
      </c>
      <c r="G112" s="38">
        <v>0</v>
      </c>
      <c r="H112" s="38">
        <v>0</v>
      </c>
      <c r="I112" s="38">
        <v>0</v>
      </c>
    </row>
    <row r="113" spans="1:10">
      <c r="A113" s="92"/>
      <c r="B113" s="95"/>
      <c r="C113" s="35">
        <v>2024</v>
      </c>
      <c r="D113" s="38">
        <f>SUM(E113:I113)</f>
        <v>0</v>
      </c>
      <c r="E113" s="38">
        <v>0</v>
      </c>
      <c r="F113" s="38">
        <v>0</v>
      </c>
      <c r="G113" s="38">
        <v>0</v>
      </c>
      <c r="H113" s="38">
        <v>0</v>
      </c>
      <c r="I113" s="38">
        <v>0</v>
      </c>
    </row>
    <row r="114" spans="1:10">
      <c r="A114" s="92"/>
      <c r="B114" s="95"/>
      <c r="C114" s="35">
        <v>2025</v>
      </c>
      <c r="D114" s="38">
        <f>SUM(E114:I114)</f>
        <v>0</v>
      </c>
      <c r="E114" s="38">
        <v>0</v>
      </c>
      <c r="F114" s="38">
        <v>0</v>
      </c>
      <c r="G114" s="38">
        <v>0</v>
      </c>
      <c r="H114" s="38">
        <v>0</v>
      </c>
      <c r="I114" s="38">
        <v>0</v>
      </c>
    </row>
    <row r="115" spans="1:10">
      <c r="A115" s="93"/>
      <c r="B115" s="96"/>
      <c r="C115" s="35" t="s">
        <v>169</v>
      </c>
      <c r="D115" s="38">
        <f t="shared" ref="D115:I115" si="29">SUM(D111:D114)</f>
        <v>0</v>
      </c>
      <c r="E115" s="38">
        <f t="shared" si="29"/>
        <v>0</v>
      </c>
      <c r="F115" s="38">
        <f t="shared" si="29"/>
        <v>0</v>
      </c>
      <c r="G115" s="38">
        <f t="shared" si="29"/>
        <v>0</v>
      </c>
      <c r="H115" s="38">
        <f t="shared" si="29"/>
        <v>0</v>
      </c>
      <c r="I115" s="38">
        <f t="shared" si="29"/>
        <v>0</v>
      </c>
    </row>
    <row r="116" spans="1:10" ht="22.5" customHeight="1">
      <c r="A116" s="23" t="s">
        <v>190</v>
      </c>
      <c r="B116" s="24"/>
      <c r="C116" s="25"/>
      <c r="D116" s="26"/>
      <c r="E116" s="26"/>
      <c r="F116" s="26"/>
      <c r="G116" s="26"/>
      <c r="H116" s="26"/>
      <c r="I116" s="27"/>
    </row>
    <row r="117" spans="1:10" s="10" customFormat="1" ht="18.75" customHeight="1">
      <c r="A117" s="98" t="s">
        <v>191</v>
      </c>
      <c r="B117" s="97"/>
      <c r="C117" s="34">
        <v>2022</v>
      </c>
      <c r="D117" s="39">
        <f t="shared" ref="D117:I120" si="30">D123+D189+D205+D216+D237+D248+D264+D290+D301</f>
        <v>183148.7</v>
      </c>
      <c r="E117" s="39">
        <f t="shared" si="30"/>
        <v>132.1</v>
      </c>
      <c r="F117" s="39">
        <f t="shared" si="30"/>
        <v>4245.3999999999996</v>
      </c>
      <c r="G117" s="39">
        <f t="shared" si="30"/>
        <v>995.7</v>
      </c>
      <c r="H117" s="39">
        <f t="shared" si="30"/>
        <v>177775.5</v>
      </c>
      <c r="I117" s="39">
        <f t="shared" si="30"/>
        <v>0</v>
      </c>
      <c r="J117" s="55"/>
    </row>
    <row r="118" spans="1:10" s="10" customFormat="1" ht="18.75" customHeight="1">
      <c r="A118" s="98"/>
      <c r="B118" s="97"/>
      <c r="C118" s="34">
        <v>2023</v>
      </c>
      <c r="D118" s="39">
        <f t="shared" si="30"/>
        <v>195668.39999999997</v>
      </c>
      <c r="E118" s="39">
        <f t="shared" si="30"/>
        <v>204.2</v>
      </c>
      <c r="F118" s="39">
        <f t="shared" si="30"/>
        <v>5375.6</v>
      </c>
      <c r="G118" s="39">
        <f t="shared" si="30"/>
        <v>12893.600000000002</v>
      </c>
      <c r="H118" s="39">
        <f t="shared" si="30"/>
        <v>177194.99999999997</v>
      </c>
      <c r="I118" s="39">
        <f t="shared" si="30"/>
        <v>0</v>
      </c>
      <c r="J118" s="55"/>
    </row>
    <row r="119" spans="1:10" s="10" customFormat="1" ht="18.75" customHeight="1">
      <c r="A119" s="98"/>
      <c r="B119" s="97"/>
      <c r="C119" s="34">
        <v>2024</v>
      </c>
      <c r="D119" s="39">
        <f t="shared" si="30"/>
        <v>124470.50000000001</v>
      </c>
      <c r="E119" s="39">
        <f t="shared" si="30"/>
        <v>669.6</v>
      </c>
      <c r="F119" s="39">
        <f t="shared" si="30"/>
        <v>8407.9</v>
      </c>
      <c r="G119" s="39">
        <f t="shared" si="30"/>
        <v>6289</v>
      </c>
      <c r="H119" s="39">
        <f t="shared" si="30"/>
        <v>109104</v>
      </c>
      <c r="I119" s="39">
        <f t="shared" si="30"/>
        <v>0</v>
      </c>
      <c r="J119" s="55"/>
    </row>
    <row r="120" spans="1:10" s="10" customFormat="1" ht="18.75" customHeight="1">
      <c r="A120" s="98"/>
      <c r="B120" s="97"/>
      <c r="C120" s="34">
        <v>2025</v>
      </c>
      <c r="D120" s="39">
        <f t="shared" si="30"/>
        <v>149052</v>
      </c>
      <c r="E120" s="39">
        <f t="shared" si="30"/>
        <v>0</v>
      </c>
      <c r="F120" s="39">
        <f t="shared" si="30"/>
        <v>35737.300000000003</v>
      </c>
      <c r="G120" s="39">
        <f t="shared" si="30"/>
        <v>6289</v>
      </c>
      <c r="H120" s="39">
        <f t="shared" si="30"/>
        <v>107025.7</v>
      </c>
      <c r="I120" s="39">
        <f t="shared" si="30"/>
        <v>0</v>
      </c>
      <c r="J120" s="55"/>
    </row>
    <row r="121" spans="1:10" s="10" customFormat="1" ht="18.75" customHeight="1">
      <c r="A121" s="98"/>
      <c r="B121" s="97"/>
      <c r="C121" s="34" t="s">
        <v>169</v>
      </c>
      <c r="D121" s="39">
        <f t="shared" ref="D121:I121" si="31">SUM(D117:D120)</f>
        <v>652339.6</v>
      </c>
      <c r="E121" s="39">
        <f t="shared" si="31"/>
        <v>1005.9</v>
      </c>
      <c r="F121" s="39">
        <f t="shared" si="31"/>
        <v>53766.200000000004</v>
      </c>
      <c r="G121" s="39">
        <f t="shared" si="31"/>
        <v>26467.300000000003</v>
      </c>
      <c r="H121" s="39">
        <f t="shared" si="31"/>
        <v>571100.19999999995</v>
      </c>
      <c r="I121" s="39">
        <f t="shared" si="31"/>
        <v>0</v>
      </c>
      <c r="J121" s="55"/>
    </row>
    <row r="122" spans="1:10" ht="24" customHeight="1">
      <c r="A122" s="36" t="s">
        <v>192</v>
      </c>
      <c r="B122" s="28"/>
      <c r="C122" s="28"/>
      <c r="D122" s="29"/>
      <c r="E122" s="30"/>
      <c r="F122" s="30"/>
      <c r="G122" s="30"/>
      <c r="H122" s="30"/>
      <c r="I122" s="31"/>
    </row>
    <row r="123" spans="1:10" s="10" customFormat="1" ht="18" customHeight="1">
      <c r="A123" s="98" t="s">
        <v>169</v>
      </c>
      <c r="B123" s="97"/>
      <c r="C123" s="34">
        <v>2022</v>
      </c>
      <c r="D123" s="22">
        <f>D128+D133+D138+D143+D148+D153+D158+D163+D168+D173+D178+D183</f>
        <v>116103.9</v>
      </c>
      <c r="E123" s="22">
        <f t="shared" ref="E123:I123" si="32">E128+E133+E138+E143+E148+E153+E158+E163+E168+E173+E178+E183</f>
        <v>0</v>
      </c>
      <c r="F123" s="22">
        <f t="shared" si="32"/>
        <v>3164.1</v>
      </c>
      <c r="G123" s="22">
        <f t="shared" si="32"/>
        <v>0</v>
      </c>
      <c r="H123" s="22">
        <f t="shared" si="32"/>
        <v>112939.79999999999</v>
      </c>
      <c r="I123" s="22">
        <f t="shared" si="32"/>
        <v>0</v>
      </c>
      <c r="J123" s="55"/>
    </row>
    <row r="124" spans="1:10" s="10" customFormat="1" ht="18" customHeight="1">
      <c r="A124" s="98"/>
      <c r="B124" s="97"/>
      <c r="C124" s="34">
        <v>2023</v>
      </c>
      <c r="D124" s="22">
        <f t="shared" ref="D124:I126" si="33">D129+D134+D139+D144+D149+D154+D159+D164+D169+D174+D179+D184</f>
        <v>127439.79999999997</v>
      </c>
      <c r="E124" s="22">
        <f t="shared" si="33"/>
        <v>0</v>
      </c>
      <c r="F124" s="22">
        <f t="shared" si="33"/>
        <v>4101.2</v>
      </c>
      <c r="G124" s="22">
        <f t="shared" si="33"/>
        <v>12140.900000000001</v>
      </c>
      <c r="H124" s="22">
        <f t="shared" si="33"/>
        <v>111197.69999999997</v>
      </c>
      <c r="I124" s="22">
        <f t="shared" si="33"/>
        <v>0</v>
      </c>
      <c r="J124" s="55"/>
    </row>
    <row r="125" spans="1:10" s="10" customFormat="1" ht="18" customHeight="1">
      <c r="A125" s="98"/>
      <c r="B125" s="97"/>
      <c r="C125" s="34">
        <v>2024</v>
      </c>
      <c r="D125" s="22">
        <f t="shared" si="33"/>
        <v>60197.299999999996</v>
      </c>
      <c r="E125" s="22">
        <f t="shared" si="33"/>
        <v>0</v>
      </c>
      <c r="F125" s="22">
        <f t="shared" si="33"/>
        <v>0</v>
      </c>
      <c r="G125" s="22">
        <f t="shared" si="33"/>
        <v>6289</v>
      </c>
      <c r="H125" s="22">
        <f t="shared" si="33"/>
        <v>53908.299999999996</v>
      </c>
      <c r="I125" s="22">
        <f t="shared" si="33"/>
        <v>0</v>
      </c>
      <c r="J125" s="55"/>
    </row>
    <row r="126" spans="1:10" s="10" customFormat="1" ht="18" customHeight="1">
      <c r="A126" s="98"/>
      <c r="B126" s="97"/>
      <c r="C126" s="34">
        <v>2025</v>
      </c>
      <c r="D126" s="22">
        <f t="shared" si="33"/>
        <v>56730.899999999994</v>
      </c>
      <c r="E126" s="22">
        <f t="shared" si="33"/>
        <v>0</v>
      </c>
      <c r="F126" s="22">
        <f t="shared" si="33"/>
        <v>0</v>
      </c>
      <c r="G126" s="22">
        <f t="shared" si="33"/>
        <v>6289</v>
      </c>
      <c r="H126" s="22">
        <f t="shared" si="33"/>
        <v>50441.899999999994</v>
      </c>
      <c r="I126" s="22">
        <f t="shared" si="33"/>
        <v>0</v>
      </c>
      <c r="J126" s="55"/>
    </row>
    <row r="127" spans="1:10" s="10" customFormat="1" ht="18" customHeight="1">
      <c r="A127" s="98"/>
      <c r="B127" s="97"/>
      <c r="C127" s="40" t="s">
        <v>169</v>
      </c>
      <c r="D127" s="41">
        <f t="shared" ref="D127:I127" si="34">D123+D124+D125+D126</f>
        <v>360471.89999999991</v>
      </c>
      <c r="E127" s="41">
        <f t="shared" si="34"/>
        <v>0</v>
      </c>
      <c r="F127" s="41">
        <f t="shared" si="34"/>
        <v>7265.2999999999993</v>
      </c>
      <c r="G127" s="41">
        <f t="shared" si="34"/>
        <v>24718.9</v>
      </c>
      <c r="H127" s="41">
        <f t="shared" si="34"/>
        <v>328487.69999999995</v>
      </c>
      <c r="I127" s="41">
        <f t="shared" si="34"/>
        <v>0</v>
      </c>
      <c r="J127" s="55"/>
    </row>
    <row r="128" spans="1:10" ht="18.75" customHeight="1">
      <c r="A128" s="112" t="s">
        <v>193</v>
      </c>
      <c r="B128" s="104"/>
      <c r="C128" s="35">
        <v>2022</v>
      </c>
      <c r="D128" s="38">
        <f>SUM(E128:I128)</f>
        <v>49765.7</v>
      </c>
      <c r="E128" s="38">
        <v>0</v>
      </c>
      <c r="F128" s="38">
        <v>0</v>
      </c>
      <c r="G128" s="38">
        <v>0</v>
      </c>
      <c r="H128" s="38">
        <v>49765.7</v>
      </c>
      <c r="I128" s="38">
        <v>0</v>
      </c>
    </row>
    <row r="129" spans="1:10" ht="18.75" customHeight="1">
      <c r="A129" s="112"/>
      <c r="B129" s="104"/>
      <c r="C129" s="35">
        <v>2023</v>
      </c>
      <c r="D129" s="38">
        <f>SUM(E129:I129)</f>
        <v>41967.4</v>
      </c>
      <c r="E129" s="38">
        <v>0</v>
      </c>
      <c r="F129" s="38">
        <v>0</v>
      </c>
      <c r="G129" s="38">
        <v>0</v>
      </c>
      <c r="H129" s="38">
        <f>40993.1+974.3</f>
        <v>41967.4</v>
      </c>
      <c r="I129" s="38">
        <v>0</v>
      </c>
      <c r="J129" s="53">
        <v>974269.2</v>
      </c>
    </row>
    <row r="130" spans="1:10" ht="18.75" customHeight="1">
      <c r="A130" s="112"/>
      <c r="B130" s="104"/>
      <c r="C130" s="35">
        <v>2024</v>
      </c>
      <c r="D130" s="38">
        <f>SUM(E130:I130)</f>
        <v>27205.4</v>
      </c>
      <c r="E130" s="38">
        <v>0</v>
      </c>
      <c r="F130" s="38">
        <v>0</v>
      </c>
      <c r="G130" s="38">
        <v>0</v>
      </c>
      <c r="H130" s="38">
        <v>27205.4</v>
      </c>
      <c r="I130" s="38">
        <v>0</v>
      </c>
    </row>
    <row r="131" spans="1:10" ht="18.75" customHeight="1">
      <c r="A131" s="112"/>
      <c r="B131" s="104"/>
      <c r="C131" s="35">
        <v>2025</v>
      </c>
      <c r="D131" s="38">
        <f>SUM(E131:I131)</f>
        <v>22935.8</v>
      </c>
      <c r="E131" s="38">
        <v>0</v>
      </c>
      <c r="F131" s="38">
        <v>0</v>
      </c>
      <c r="G131" s="38">
        <v>0</v>
      </c>
      <c r="H131" s="38">
        <v>22935.8</v>
      </c>
      <c r="I131" s="38">
        <v>0</v>
      </c>
    </row>
    <row r="132" spans="1:10" ht="18.75" customHeight="1">
      <c r="A132" s="112"/>
      <c r="B132" s="104"/>
      <c r="C132" s="35" t="s">
        <v>169</v>
      </c>
      <c r="D132" s="38">
        <f t="shared" ref="D132:I132" si="35">SUM(D128:D131)</f>
        <v>141874.29999999999</v>
      </c>
      <c r="E132" s="38">
        <f t="shared" si="35"/>
        <v>0</v>
      </c>
      <c r="F132" s="38">
        <f t="shared" si="35"/>
        <v>0</v>
      </c>
      <c r="G132" s="38">
        <f t="shared" si="35"/>
        <v>0</v>
      </c>
      <c r="H132" s="38">
        <f t="shared" si="35"/>
        <v>141874.29999999999</v>
      </c>
      <c r="I132" s="38">
        <f t="shared" si="35"/>
        <v>0</v>
      </c>
    </row>
    <row r="133" spans="1:10">
      <c r="A133" s="91" t="s">
        <v>194</v>
      </c>
      <c r="B133" s="104"/>
      <c r="C133" s="35">
        <v>2022</v>
      </c>
      <c r="D133" s="38">
        <f>SUM(E133:I133)</f>
        <v>9189</v>
      </c>
      <c r="E133" s="38">
        <v>0</v>
      </c>
      <c r="F133" s="38">
        <v>0</v>
      </c>
      <c r="G133" s="38">
        <v>0</v>
      </c>
      <c r="H133" s="38">
        <v>9189</v>
      </c>
      <c r="I133" s="38">
        <v>0</v>
      </c>
    </row>
    <row r="134" spans="1:10">
      <c r="A134" s="92"/>
      <c r="B134" s="104"/>
      <c r="C134" s="35">
        <v>2023</v>
      </c>
      <c r="D134" s="38">
        <f>SUM(E134:I134)</f>
        <v>10647.8</v>
      </c>
      <c r="E134" s="38">
        <v>0</v>
      </c>
      <c r="F134" s="38">
        <v>0</v>
      </c>
      <c r="G134" s="38">
        <v>0</v>
      </c>
      <c r="H134" s="38">
        <v>10647.8</v>
      </c>
      <c r="I134" s="38">
        <v>0</v>
      </c>
    </row>
    <row r="135" spans="1:10">
      <c r="A135" s="92"/>
      <c r="B135" s="104"/>
      <c r="C135" s="35">
        <v>2024</v>
      </c>
      <c r="D135" s="38">
        <f>SUM(E135:I135)</f>
        <v>9184.6</v>
      </c>
      <c r="E135" s="38">
        <v>0</v>
      </c>
      <c r="F135" s="38">
        <v>0</v>
      </c>
      <c r="G135" s="38">
        <v>0</v>
      </c>
      <c r="H135" s="38">
        <v>9184.6</v>
      </c>
      <c r="I135" s="38">
        <v>0</v>
      </c>
    </row>
    <row r="136" spans="1:10">
      <c r="A136" s="92"/>
      <c r="B136" s="104"/>
      <c r="C136" s="35">
        <v>2025</v>
      </c>
      <c r="D136" s="38">
        <f>SUM(E136:I136)</f>
        <v>9184.6</v>
      </c>
      <c r="E136" s="38">
        <v>0</v>
      </c>
      <c r="F136" s="38">
        <v>0</v>
      </c>
      <c r="G136" s="38">
        <v>0</v>
      </c>
      <c r="H136" s="38">
        <v>9184.6</v>
      </c>
      <c r="I136" s="38">
        <v>0</v>
      </c>
    </row>
    <row r="137" spans="1:10" ht="21" customHeight="1">
      <c r="A137" s="93"/>
      <c r="B137" s="104"/>
      <c r="C137" s="35" t="s">
        <v>169</v>
      </c>
      <c r="D137" s="38">
        <f t="shared" ref="D137:I137" si="36">SUM(D133:D136)</f>
        <v>38206</v>
      </c>
      <c r="E137" s="38">
        <f t="shared" si="36"/>
        <v>0</v>
      </c>
      <c r="F137" s="38">
        <f t="shared" si="36"/>
        <v>0</v>
      </c>
      <c r="G137" s="38">
        <f t="shared" si="36"/>
        <v>0</v>
      </c>
      <c r="H137" s="38">
        <f t="shared" si="36"/>
        <v>38206</v>
      </c>
      <c r="I137" s="38">
        <f t="shared" si="36"/>
        <v>0</v>
      </c>
    </row>
    <row r="138" spans="1:10" ht="18.75" customHeight="1">
      <c r="A138" s="91" t="s">
        <v>195</v>
      </c>
      <c r="B138" s="104"/>
      <c r="C138" s="35">
        <v>2022</v>
      </c>
      <c r="D138" s="42">
        <f>SUM(E138:I138)</f>
        <v>16065.4</v>
      </c>
      <c r="E138" s="38">
        <v>0</v>
      </c>
      <c r="F138" s="38">
        <v>0</v>
      </c>
      <c r="G138" s="38">
        <v>0</v>
      </c>
      <c r="H138" s="38">
        <v>16065.4</v>
      </c>
      <c r="I138" s="38">
        <v>0</v>
      </c>
    </row>
    <row r="139" spans="1:10" ht="18.75" customHeight="1">
      <c r="A139" s="92"/>
      <c r="B139" s="104"/>
      <c r="C139" s="35">
        <v>2023</v>
      </c>
      <c r="D139" s="42">
        <f>SUM(E139:I139)</f>
        <v>23656.2</v>
      </c>
      <c r="E139" s="38">
        <v>0</v>
      </c>
      <c r="F139" s="38">
        <v>0</v>
      </c>
      <c r="G139" s="38">
        <v>0</v>
      </c>
      <c r="H139" s="38">
        <v>23656.2</v>
      </c>
      <c r="I139" s="38">
        <v>0</v>
      </c>
    </row>
    <row r="140" spans="1:10" ht="18.75" customHeight="1">
      <c r="A140" s="92"/>
      <c r="B140" s="104"/>
      <c r="C140" s="35">
        <v>2024</v>
      </c>
      <c r="D140" s="42">
        <f>SUM(E140:I140)</f>
        <v>16866.099999999999</v>
      </c>
      <c r="E140" s="38">
        <v>0</v>
      </c>
      <c r="F140" s="38">
        <v>0</v>
      </c>
      <c r="G140" s="38">
        <v>0</v>
      </c>
      <c r="H140" s="38">
        <v>16866.099999999999</v>
      </c>
      <c r="I140" s="38">
        <v>0</v>
      </c>
    </row>
    <row r="141" spans="1:10" ht="18.75" customHeight="1">
      <c r="A141" s="92"/>
      <c r="B141" s="104"/>
      <c r="C141" s="35">
        <v>2025</v>
      </c>
      <c r="D141" s="42">
        <f>SUM(E141:I141)</f>
        <v>17669.3</v>
      </c>
      <c r="E141" s="38">
        <v>0</v>
      </c>
      <c r="F141" s="38">
        <v>0</v>
      </c>
      <c r="G141" s="38">
        <v>0</v>
      </c>
      <c r="H141" s="38">
        <v>17669.3</v>
      </c>
      <c r="I141" s="38">
        <v>0</v>
      </c>
    </row>
    <row r="142" spans="1:10" ht="18.75" customHeight="1">
      <c r="A142" s="93"/>
      <c r="B142" s="104"/>
      <c r="C142" s="35" t="s">
        <v>169</v>
      </c>
      <c r="D142" s="42">
        <f t="shared" ref="D142:I142" si="37">SUM(D138:D141)</f>
        <v>74257</v>
      </c>
      <c r="E142" s="42">
        <f t="shared" si="37"/>
        <v>0</v>
      </c>
      <c r="F142" s="42">
        <f t="shared" si="37"/>
        <v>0</v>
      </c>
      <c r="G142" s="42">
        <f t="shared" si="37"/>
        <v>0</v>
      </c>
      <c r="H142" s="42">
        <f t="shared" si="37"/>
        <v>74257</v>
      </c>
      <c r="I142" s="42">
        <f t="shared" si="37"/>
        <v>0</v>
      </c>
    </row>
    <row r="143" spans="1:10">
      <c r="A143" s="91" t="s">
        <v>196</v>
      </c>
      <c r="B143" s="104"/>
      <c r="C143" s="35">
        <v>2022</v>
      </c>
      <c r="D143" s="38">
        <f>SUM(E143:I143)</f>
        <v>17098.7</v>
      </c>
      <c r="E143" s="38">
        <v>0</v>
      </c>
      <c r="F143" s="38">
        <v>0</v>
      </c>
      <c r="G143" s="38">
        <v>0</v>
      </c>
      <c r="H143" s="38">
        <v>17098.7</v>
      </c>
      <c r="I143" s="38">
        <v>0</v>
      </c>
    </row>
    <row r="144" spans="1:10">
      <c r="A144" s="92"/>
      <c r="B144" s="104"/>
      <c r="C144" s="35">
        <v>2023</v>
      </c>
      <c r="D144" s="38">
        <f>SUM(E144:I144)</f>
        <v>5151.7</v>
      </c>
      <c r="E144" s="38">
        <v>0</v>
      </c>
      <c r="F144" s="38">
        <v>0</v>
      </c>
      <c r="G144" s="38">
        <v>0</v>
      </c>
      <c r="H144" s="38">
        <f>4631.7+520</f>
        <v>5151.7</v>
      </c>
      <c r="I144" s="38">
        <v>0</v>
      </c>
      <c r="J144" s="53">
        <v>520000</v>
      </c>
    </row>
    <row r="145" spans="1:10">
      <c r="A145" s="92"/>
      <c r="B145" s="104"/>
      <c r="C145" s="35">
        <v>2024</v>
      </c>
      <c r="D145" s="38">
        <f>SUM(E145:I145)</f>
        <v>0</v>
      </c>
      <c r="E145" s="38">
        <v>0</v>
      </c>
      <c r="F145" s="38">
        <v>0</v>
      </c>
      <c r="G145" s="38">
        <v>0</v>
      </c>
      <c r="H145" s="38">
        <v>0</v>
      </c>
      <c r="I145" s="38">
        <v>0</v>
      </c>
    </row>
    <row r="146" spans="1:10">
      <c r="A146" s="92"/>
      <c r="B146" s="104"/>
      <c r="C146" s="35">
        <v>2025</v>
      </c>
      <c r="D146" s="38">
        <f>SUM(E146:I146)</f>
        <v>0</v>
      </c>
      <c r="E146" s="38">
        <v>0</v>
      </c>
      <c r="F146" s="38">
        <v>0</v>
      </c>
      <c r="G146" s="38">
        <v>0</v>
      </c>
      <c r="H146" s="38">
        <v>0</v>
      </c>
      <c r="I146" s="38">
        <v>0</v>
      </c>
    </row>
    <row r="147" spans="1:10">
      <c r="A147" s="93"/>
      <c r="B147" s="104"/>
      <c r="C147" s="35" t="s">
        <v>169</v>
      </c>
      <c r="D147" s="38">
        <f t="shared" ref="D147:I147" si="38">SUM(D143:D146)</f>
        <v>22250.400000000001</v>
      </c>
      <c r="E147" s="38">
        <f t="shared" si="38"/>
        <v>0</v>
      </c>
      <c r="F147" s="38">
        <f t="shared" si="38"/>
        <v>0</v>
      </c>
      <c r="G147" s="38">
        <f t="shared" si="38"/>
        <v>0</v>
      </c>
      <c r="H147" s="38">
        <f t="shared" si="38"/>
        <v>22250.400000000001</v>
      </c>
      <c r="I147" s="38">
        <f t="shared" si="38"/>
        <v>0</v>
      </c>
    </row>
    <row r="148" spans="1:10">
      <c r="A148" s="91" t="s">
        <v>197</v>
      </c>
      <c r="B148" s="104"/>
      <c r="C148" s="35">
        <v>2022</v>
      </c>
      <c r="D148" s="38">
        <f>SUM(E148:I148)</f>
        <v>20168.8</v>
      </c>
      <c r="E148" s="38">
        <v>0</v>
      </c>
      <c r="F148" s="38">
        <v>0</v>
      </c>
      <c r="G148" s="38">
        <v>0</v>
      </c>
      <c r="H148" s="38">
        <v>20168.8</v>
      </c>
      <c r="I148" s="38">
        <v>0</v>
      </c>
    </row>
    <row r="149" spans="1:10">
      <c r="A149" s="92"/>
      <c r="B149" s="104"/>
      <c r="C149" s="35">
        <v>2023</v>
      </c>
      <c r="D149" s="38">
        <f>SUM(E149:I149)</f>
        <v>25062.6</v>
      </c>
      <c r="E149" s="38">
        <v>0</v>
      </c>
      <c r="F149" s="38">
        <v>0</v>
      </c>
      <c r="G149" s="38">
        <v>0</v>
      </c>
      <c r="H149" s="38">
        <v>25062.6</v>
      </c>
      <c r="I149" s="38">
        <v>0</v>
      </c>
    </row>
    <row r="150" spans="1:10">
      <c r="A150" s="92"/>
      <c r="B150" s="104"/>
      <c r="C150" s="35">
        <v>2024</v>
      </c>
      <c r="D150" s="38">
        <f>SUM(E150:I150)</f>
        <v>0</v>
      </c>
      <c r="E150" s="38">
        <v>0</v>
      </c>
      <c r="F150" s="38">
        <v>0</v>
      </c>
      <c r="G150" s="38">
        <v>0</v>
      </c>
      <c r="H150" s="38">
        <v>0</v>
      </c>
      <c r="I150" s="38">
        <v>0</v>
      </c>
    </row>
    <row r="151" spans="1:10">
      <c r="A151" s="92"/>
      <c r="B151" s="104"/>
      <c r="C151" s="35">
        <v>2025</v>
      </c>
      <c r="D151" s="38">
        <f>SUM(E151:I151)</f>
        <v>0</v>
      </c>
      <c r="E151" s="38">
        <v>0</v>
      </c>
      <c r="F151" s="38">
        <v>0</v>
      </c>
      <c r="G151" s="38">
        <v>0</v>
      </c>
      <c r="H151" s="38">
        <v>0</v>
      </c>
      <c r="I151" s="38">
        <v>0</v>
      </c>
    </row>
    <row r="152" spans="1:10">
      <c r="A152" s="93"/>
      <c r="B152" s="104"/>
      <c r="C152" s="35" t="s">
        <v>169</v>
      </c>
      <c r="D152" s="38">
        <f t="shared" ref="D152:I152" si="39">SUM(D148:D151)</f>
        <v>45231.399999999994</v>
      </c>
      <c r="E152" s="38">
        <f t="shared" si="39"/>
        <v>0</v>
      </c>
      <c r="F152" s="38">
        <f t="shared" si="39"/>
        <v>0</v>
      </c>
      <c r="G152" s="38">
        <f t="shared" si="39"/>
        <v>0</v>
      </c>
      <c r="H152" s="38">
        <f t="shared" si="39"/>
        <v>45231.399999999994</v>
      </c>
      <c r="I152" s="38">
        <f t="shared" si="39"/>
        <v>0</v>
      </c>
    </row>
    <row r="153" spans="1:10" s="32" customFormat="1" ht="27.75" customHeight="1">
      <c r="A153" s="91" t="s">
        <v>198</v>
      </c>
      <c r="B153" s="104"/>
      <c r="C153" s="35">
        <v>2022</v>
      </c>
      <c r="D153" s="38">
        <f>SUM(E153:I153)</f>
        <v>3816.3</v>
      </c>
      <c r="E153" s="38">
        <v>0</v>
      </c>
      <c r="F153" s="38">
        <v>3164.1</v>
      </c>
      <c r="G153" s="38">
        <v>0</v>
      </c>
      <c r="H153" s="38">
        <v>652.20000000000005</v>
      </c>
      <c r="I153" s="38">
        <v>0</v>
      </c>
      <c r="J153" s="56"/>
    </row>
    <row r="154" spans="1:10" s="32" customFormat="1" ht="27" customHeight="1">
      <c r="A154" s="92"/>
      <c r="B154" s="104"/>
      <c r="C154" s="35">
        <v>2023</v>
      </c>
      <c r="D154" s="38">
        <f>SUM(E154:I154)</f>
        <v>3803.3999999999996</v>
      </c>
      <c r="E154" s="38">
        <v>0</v>
      </c>
      <c r="F154" s="38">
        <v>3151.2</v>
      </c>
      <c r="G154" s="38">
        <v>0</v>
      </c>
      <c r="H154" s="38">
        <v>652.20000000000005</v>
      </c>
      <c r="I154" s="38">
        <v>0</v>
      </c>
      <c r="J154" s="56"/>
    </row>
    <row r="155" spans="1:10" s="32" customFormat="1" ht="29.25" customHeight="1">
      <c r="A155" s="92"/>
      <c r="B155" s="104"/>
      <c r="C155" s="35">
        <v>2024</v>
      </c>
      <c r="D155" s="38">
        <f>SUM(E155:I155)</f>
        <v>0</v>
      </c>
      <c r="E155" s="38">
        <v>0</v>
      </c>
      <c r="F155" s="38">
        <v>0</v>
      </c>
      <c r="G155" s="38">
        <v>0</v>
      </c>
      <c r="H155" s="38">
        <v>0</v>
      </c>
      <c r="I155" s="38">
        <v>0</v>
      </c>
      <c r="J155" s="56"/>
    </row>
    <row r="156" spans="1:10" s="32" customFormat="1" ht="31.5" customHeight="1">
      <c r="A156" s="92"/>
      <c r="B156" s="104"/>
      <c r="C156" s="35">
        <v>2025</v>
      </c>
      <c r="D156" s="38">
        <f>SUM(E156:I156)</f>
        <v>0</v>
      </c>
      <c r="E156" s="38">
        <v>0</v>
      </c>
      <c r="F156" s="38">
        <v>0</v>
      </c>
      <c r="G156" s="38">
        <v>0</v>
      </c>
      <c r="H156" s="38">
        <v>0</v>
      </c>
      <c r="I156" s="38">
        <v>0</v>
      </c>
      <c r="J156" s="56"/>
    </row>
    <row r="157" spans="1:10" s="32" customFormat="1" ht="27.75" customHeight="1">
      <c r="A157" s="93"/>
      <c r="B157" s="104"/>
      <c r="C157" s="35" t="s">
        <v>169</v>
      </c>
      <c r="D157" s="42">
        <f t="shared" ref="D157:I157" si="40">SUM(D153:D156)</f>
        <v>7619.7</v>
      </c>
      <c r="E157" s="42">
        <f t="shared" si="40"/>
        <v>0</v>
      </c>
      <c r="F157" s="42">
        <f t="shared" si="40"/>
        <v>6315.2999999999993</v>
      </c>
      <c r="G157" s="42">
        <f t="shared" si="40"/>
        <v>0</v>
      </c>
      <c r="H157" s="42">
        <f t="shared" si="40"/>
        <v>1304.4000000000001</v>
      </c>
      <c r="I157" s="42">
        <f t="shared" si="40"/>
        <v>0</v>
      </c>
      <c r="J157" s="56"/>
    </row>
    <row r="158" spans="1:10">
      <c r="A158" s="91" t="s">
        <v>199</v>
      </c>
      <c r="B158" s="104"/>
      <c r="C158" s="35">
        <v>2022</v>
      </c>
      <c r="D158" s="38">
        <f>SUM(E158:I158)</f>
        <v>0</v>
      </c>
      <c r="E158" s="38">
        <v>0</v>
      </c>
      <c r="F158" s="38">
        <v>0</v>
      </c>
      <c r="G158" s="38">
        <v>0</v>
      </c>
      <c r="H158" s="38">
        <v>0</v>
      </c>
      <c r="I158" s="38">
        <v>0</v>
      </c>
    </row>
    <row r="159" spans="1:10">
      <c r="A159" s="92"/>
      <c r="B159" s="104"/>
      <c r="C159" s="35">
        <v>2023</v>
      </c>
      <c r="D159" s="38">
        <f>SUM(E159:I159)</f>
        <v>3431</v>
      </c>
      <c r="E159" s="38">
        <v>0</v>
      </c>
      <c r="F159" s="38">
        <v>0</v>
      </c>
      <c r="G159" s="38">
        <v>0</v>
      </c>
      <c r="H159" s="38">
        <v>3431</v>
      </c>
      <c r="I159" s="38">
        <v>0</v>
      </c>
    </row>
    <row r="160" spans="1:10">
      <c r="A160" s="92"/>
      <c r="B160" s="104"/>
      <c r="C160" s="35">
        <v>2024</v>
      </c>
      <c r="D160" s="38">
        <f>SUM(E160:I160)</f>
        <v>652.20000000000005</v>
      </c>
      <c r="E160" s="38">
        <v>0</v>
      </c>
      <c r="F160" s="38">
        <v>0</v>
      </c>
      <c r="G160" s="38">
        <v>0</v>
      </c>
      <c r="H160" s="38">
        <v>652.20000000000005</v>
      </c>
      <c r="I160" s="38">
        <v>0</v>
      </c>
    </row>
    <row r="161" spans="1:9">
      <c r="A161" s="92"/>
      <c r="B161" s="104"/>
      <c r="C161" s="35">
        <v>2025</v>
      </c>
      <c r="D161" s="38">
        <f>SUM(E161:I161)</f>
        <v>652.20000000000005</v>
      </c>
      <c r="E161" s="38">
        <v>0</v>
      </c>
      <c r="F161" s="38">
        <v>0</v>
      </c>
      <c r="G161" s="38">
        <v>0</v>
      </c>
      <c r="H161" s="38">
        <v>652.20000000000005</v>
      </c>
      <c r="I161" s="38">
        <v>0</v>
      </c>
    </row>
    <row r="162" spans="1:9" ht="15.75" customHeight="1">
      <c r="A162" s="93"/>
      <c r="B162" s="104"/>
      <c r="C162" s="35" t="s">
        <v>169</v>
      </c>
      <c r="D162" s="38">
        <f t="shared" ref="D162:I162" si="41">SUM(D158:D161)</f>
        <v>4735.3999999999996</v>
      </c>
      <c r="E162" s="38">
        <f t="shared" si="41"/>
        <v>0</v>
      </c>
      <c r="F162" s="38">
        <f t="shared" si="41"/>
        <v>0</v>
      </c>
      <c r="G162" s="38">
        <f t="shared" si="41"/>
        <v>0</v>
      </c>
      <c r="H162" s="38">
        <f t="shared" si="41"/>
        <v>4735.3999999999996</v>
      </c>
      <c r="I162" s="38">
        <f t="shared" si="41"/>
        <v>0</v>
      </c>
    </row>
    <row r="163" spans="1:9">
      <c r="A163" s="91" t="s">
        <v>200</v>
      </c>
      <c r="B163" s="104"/>
      <c r="C163" s="35">
        <v>2022</v>
      </c>
      <c r="D163" s="38">
        <f>SUM(E163:I163)</f>
        <v>0</v>
      </c>
      <c r="E163" s="38">
        <v>0</v>
      </c>
      <c r="F163" s="38">
        <v>0</v>
      </c>
      <c r="G163" s="38">
        <v>0</v>
      </c>
      <c r="H163" s="38">
        <v>0</v>
      </c>
      <c r="I163" s="38">
        <v>0</v>
      </c>
    </row>
    <row r="164" spans="1:9">
      <c r="A164" s="92"/>
      <c r="B164" s="104"/>
      <c r="C164" s="35">
        <v>2023</v>
      </c>
      <c r="D164" s="38">
        <f>SUM(E164:I164)</f>
        <v>0</v>
      </c>
      <c r="E164" s="38">
        <v>0</v>
      </c>
      <c r="F164" s="38">
        <v>0</v>
      </c>
      <c r="G164" s="38">
        <v>0</v>
      </c>
      <c r="H164" s="38">
        <v>0</v>
      </c>
      <c r="I164" s="38">
        <v>0</v>
      </c>
    </row>
    <row r="165" spans="1:9">
      <c r="A165" s="92"/>
      <c r="B165" s="104"/>
      <c r="C165" s="35">
        <v>2024</v>
      </c>
      <c r="D165" s="38">
        <f>SUM(E165:I165)</f>
        <v>0</v>
      </c>
      <c r="E165" s="38">
        <v>0</v>
      </c>
      <c r="F165" s="38">
        <v>0</v>
      </c>
      <c r="G165" s="38">
        <v>0</v>
      </c>
      <c r="H165" s="38">
        <v>0</v>
      </c>
      <c r="I165" s="38">
        <v>0</v>
      </c>
    </row>
    <row r="166" spans="1:9">
      <c r="A166" s="92"/>
      <c r="B166" s="104"/>
      <c r="C166" s="35">
        <v>2025</v>
      </c>
      <c r="D166" s="38">
        <f>SUM(E166:I166)</f>
        <v>0</v>
      </c>
      <c r="E166" s="38">
        <v>0</v>
      </c>
      <c r="F166" s="38">
        <v>0</v>
      </c>
      <c r="G166" s="38">
        <v>0</v>
      </c>
      <c r="H166" s="38">
        <v>0</v>
      </c>
      <c r="I166" s="38">
        <v>0</v>
      </c>
    </row>
    <row r="167" spans="1:9">
      <c r="A167" s="93"/>
      <c r="B167" s="104"/>
      <c r="C167" s="35" t="s">
        <v>169</v>
      </c>
      <c r="D167" s="38">
        <f t="shared" ref="D167:I167" si="42">SUM(D163:D166)</f>
        <v>0</v>
      </c>
      <c r="E167" s="38">
        <f t="shared" si="42"/>
        <v>0</v>
      </c>
      <c r="F167" s="38">
        <f t="shared" si="42"/>
        <v>0</v>
      </c>
      <c r="G167" s="38">
        <f t="shared" si="42"/>
        <v>0</v>
      </c>
      <c r="H167" s="38">
        <f t="shared" si="42"/>
        <v>0</v>
      </c>
      <c r="I167" s="38">
        <f t="shared" si="42"/>
        <v>0</v>
      </c>
    </row>
    <row r="168" spans="1:9" ht="17.25" customHeight="1">
      <c r="A168" s="91" t="s">
        <v>201</v>
      </c>
      <c r="B168" s="104"/>
      <c r="C168" s="35">
        <v>2022</v>
      </c>
      <c r="D168" s="38">
        <f>SUM(E168:I168)</f>
        <v>0</v>
      </c>
      <c r="E168" s="38">
        <v>0</v>
      </c>
      <c r="F168" s="38">
        <v>0</v>
      </c>
      <c r="G168" s="38">
        <v>0</v>
      </c>
      <c r="H168" s="38">
        <v>0</v>
      </c>
      <c r="I168" s="38">
        <v>0</v>
      </c>
    </row>
    <row r="169" spans="1:9" ht="17.25" customHeight="1">
      <c r="A169" s="92"/>
      <c r="B169" s="104"/>
      <c r="C169" s="35">
        <v>2023</v>
      </c>
      <c r="D169" s="38">
        <f>SUM(E169:I169)</f>
        <v>1000</v>
      </c>
      <c r="E169" s="38">
        <v>0</v>
      </c>
      <c r="F169" s="38">
        <v>950</v>
      </c>
      <c r="G169" s="38">
        <v>0</v>
      </c>
      <c r="H169" s="38">
        <v>50</v>
      </c>
      <c r="I169" s="38">
        <v>0</v>
      </c>
    </row>
    <row r="170" spans="1:9" ht="17.25" customHeight="1">
      <c r="A170" s="92"/>
      <c r="B170" s="104"/>
      <c r="C170" s="35">
        <v>2024</v>
      </c>
      <c r="D170" s="38">
        <f>SUM(E170:I170)</f>
        <v>0</v>
      </c>
      <c r="E170" s="38">
        <v>0</v>
      </c>
      <c r="F170" s="38">
        <v>0</v>
      </c>
      <c r="G170" s="38">
        <v>0</v>
      </c>
      <c r="H170" s="38">
        <v>0</v>
      </c>
      <c r="I170" s="38">
        <v>0</v>
      </c>
    </row>
    <row r="171" spans="1:9" ht="17.25" customHeight="1">
      <c r="A171" s="92"/>
      <c r="B171" s="104"/>
      <c r="C171" s="35">
        <v>2025</v>
      </c>
      <c r="D171" s="38">
        <f>SUM(E171:I171)</f>
        <v>0</v>
      </c>
      <c r="E171" s="38">
        <v>0</v>
      </c>
      <c r="F171" s="38">
        <v>0</v>
      </c>
      <c r="G171" s="38">
        <v>0</v>
      </c>
      <c r="H171" s="38">
        <v>0</v>
      </c>
      <c r="I171" s="38">
        <v>0</v>
      </c>
    </row>
    <row r="172" spans="1:9" ht="17.25" customHeight="1">
      <c r="A172" s="93"/>
      <c r="B172" s="104"/>
      <c r="C172" s="35" t="s">
        <v>169</v>
      </c>
      <c r="D172" s="38">
        <f t="shared" ref="D172:I172" si="43">SUM(D168:D171)</f>
        <v>1000</v>
      </c>
      <c r="E172" s="38">
        <f t="shared" si="43"/>
        <v>0</v>
      </c>
      <c r="F172" s="38">
        <f t="shared" si="43"/>
        <v>950</v>
      </c>
      <c r="G172" s="38">
        <f t="shared" si="43"/>
        <v>0</v>
      </c>
      <c r="H172" s="38">
        <f t="shared" si="43"/>
        <v>50</v>
      </c>
      <c r="I172" s="38">
        <f t="shared" si="43"/>
        <v>0</v>
      </c>
    </row>
    <row r="173" spans="1:9" ht="17.25" customHeight="1">
      <c r="A173" s="91" t="s">
        <v>224</v>
      </c>
      <c r="B173" s="104"/>
      <c r="C173" s="35">
        <v>2022</v>
      </c>
      <c r="D173" s="38">
        <f>SUM(E173:I173)</f>
        <v>0</v>
      </c>
      <c r="E173" s="38">
        <v>0</v>
      </c>
      <c r="F173" s="38">
        <v>0</v>
      </c>
      <c r="G173" s="38">
        <v>0</v>
      </c>
      <c r="H173" s="38">
        <v>0</v>
      </c>
      <c r="I173" s="38">
        <v>0</v>
      </c>
    </row>
    <row r="174" spans="1:9" ht="17.25" customHeight="1">
      <c r="A174" s="92"/>
      <c r="B174" s="104"/>
      <c r="C174" s="35">
        <v>2023</v>
      </c>
      <c r="D174" s="38">
        <f>SUM(E174:I174)</f>
        <v>560</v>
      </c>
      <c r="E174" s="38">
        <v>0</v>
      </c>
      <c r="F174" s="38">
        <v>0</v>
      </c>
      <c r="G174" s="38">
        <v>509.6</v>
      </c>
      <c r="H174" s="38">
        <v>50.4</v>
      </c>
      <c r="I174" s="38">
        <v>0</v>
      </c>
    </row>
    <row r="175" spans="1:9" ht="17.25" customHeight="1">
      <c r="A175" s="92"/>
      <c r="B175" s="104"/>
      <c r="C175" s="35">
        <v>2024</v>
      </c>
      <c r="D175" s="38">
        <f>SUM(E175:I175)</f>
        <v>0</v>
      </c>
      <c r="E175" s="38">
        <v>0</v>
      </c>
      <c r="F175" s="38">
        <v>0</v>
      </c>
      <c r="G175" s="38">
        <v>0</v>
      </c>
      <c r="H175" s="38">
        <v>0</v>
      </c>
      <c r="I175" s="38">
        <v>0</v>
      </c>
    </row>
    <row r="176" spans="1:9" ht="17.25" customHeight="1">
      <c r="A176" s="92"/>
      <c r="B176" s="104"/>
      <c r="C176" s="35">
        <v>2025</v>
      </c>
      <c r="D176" s="38">
        <f>SUM(E176:I176)</f>
        <v>0</v>
      </c>
      <c r="E176" s="38">
        <v>0</v>
      </c>
      <c r="F176" s="38">
        <v>0</v>
      </c>
      <c r="G176" s="38">
        <v>0</v>
      </c>
      <c r="H176" s="38">
        <v>0</v>
      </c>
      <c r="I176" s="38">
        <v>0</v>
      </c>
    </row>
    <row r="177" spans="1:9" ht="17.25" customHeight="1">
      <c r="A177" s="93"/>
      <c r="B177" s="104"/>
      <c r="C177" s="35" t="s">
        <v>169</v>
      </c>
      <c r="D177" s="38">
        <f t="shared" ref="D177:I177" si="44">SUM(D173:D176)</f>
        <v>560</v>
      </c>
      <c r="E177" s="38">
        <f t="shared" si="44"/>
        <v>0</v>
      </c>
      <c r="F177" s="38">
        <f t="shared" si="44"/>
        <v>0</v>
      </c>
      <c r="G177" s="38">
        <f t="shared" si="44"/>
        <v>509.6</v>
      </c>
      <c r="H177" s="38">
        <f t="shared" si="44"/>
        <v>50.4</v>
      </c>
      <c r="I177" s="38">
        <f t="shared" si="44"/>
        <v>0</v>
      </c>
    </row>
    <row r="178" spans="1:9" ht="17.25" customHeight="1">
      <c r="A178" s="91" t="s">
        <v>225</v>
      </c>
      <c r="B178" s="104"/>
      <c r="C178" s="35">
        <v>2022</v>
      </c>
      <c r="D178" s="38">
        <f>SUM(E178:I178)</f>
        <v>0</v>
      </c>
      <c r="E178" s="38">
        <v>0</v>
      </c>
      <c r="F178" s="38">
        <v>0</v>
      </c>
      <c r="G178" s="38">
        <v>0</v>
      </c>
      <c r="H178" s="38">
        <v>0</v>
      </c>
      <c r="I178" s="38">
        <v>0</v>
      </c>
    </row>
    <row r="179" spans="1:9" ht="17.25" customHeight="1">
      <c r="A179" s="92"/>
      <c r="B179" s="104"/>
      <c r="C179" s="35">
        <v>2023</v>
      </c>
      <c r="D179" s="38">
        <f>SUM(E179:I179)</f>
        <v>5870.7</v>
      </c>
      <c r="E179" s="38">
        <v>0</v>
      </c>
      <c r="F179" s="38">
        <v>0</v>
      </c>
      <c r="G179" s="38">
        <v>5342.3</v>
      </c>
      <c r="H179" s="38">
        <v>528.4</v>
      </c>
      <c r="I179" s="38">
        <v>0</v>
      </c>
    </row>
    <row r="180" spans="1:9" ht="17.25" customHeight="1">
      <c r="A180" s="92"/>
      <c r="B180" s="104"/>
      <c r="C180" s="35">
        <v>2024</v>
      </c>
      <c r="D180" s="38">
        <f>SUM(E180:I180)</f>
        <v>0</v>
      </c>
      <c r="E180" s="38">
        <v>0</v>
      </c>
      <c r="F180" s="38">
        <v>0</v>
      </c>
      <c r="G180" s="38">
        <v>0</v>
      </c>
      <c r="H180" s="38">
        <v>0</v>
      </c>
      <c r="I180" s="38">
        <v>0</v>
      </c>
    </row>
    <row r="181" spans="1:9" ht="17.25" customHeight="1">
      <c r="A181" s="92"/>
      <c r="B181" s="104"/>
      <c r="C181" s="35">
        <v>2025</v>
      </c>
      <c r="D181" s="38">
        <f>SUM(E181:I181)</f>
        <v>0</v>
      </c>
      <c r="E181" s="38">
        <v>0</v>
      </c>
      <c r="F181" s="38">
        <v>0</v>
      </c>
      <c r="G181" s="38">
        <v>0</v>
      </c>
      <c r="H181" s="38">
        <v>0</v>
      </c>
      <c r="I181" s="38">
        <v>0</v>
      </c>
    </row>
    <row r="182" spans="1:9" ht="17.25" customHeight="1">
      <c r="A182" s="93"/>
      <c r="B182" s="104"/>
      <c r="C182" s="35" t="s">
        <v>169</v>
      </c>
      <c r="D182" s="38">
        <f t="shared" ref="D182:I182" si="45">SUM(D178:D181)</f>
        <v>5870.7</v>
      </c>
      <c r="E182" s="38">
        <f t="shared" si="45"/>
        <v>0</v>
      </c>
      <c r="F182" s="38">
        <f t="shared" si="45"/>
        <v>0</v>
      </c>
      <c r="G182" s="38">
        <f t="shared" si="45"/>
        <v>5342.3</v>
      </c>
      <c r="H182" s="38">
        <f t="shared" si="45"/>
        <v>528.4</v>
      </c>
      <c r="I182" s="38">
        <f t="shared" si="45"/>
        <v>0</v>
      </c>
    </row>
    <row r="183" spans="1:9" ht="17.25" customHeight="1">
      <c r="A183" s="91" t="s">
        <v>202</v>
      </c>
      <c r="B183" s="104"/>
      <c r="C183" s="35">
        <v>2022</v>
      </c>
      <c r="D183" s="38">
        <f>SUM(E183:I183)</f>
        <v>0</v>
      </c>
      <c r="E183" s="38">
        <v>0</v>
      </c>
      <c r="F183" s="38">
        <v>0</v>
      </c>
      <c r="G183" s="38">
        <v>0</v>
      </c>
      <c r="H183" s="38">
        <v>0</v>
      </c>
      <c r="I183" s="38">
        <v>0</v>
      </c>
    </row>
    <row r="184" spans="1:9" ht="17.25" customHeight="1">
      <c r="A184" s="92"/>
      <c r="B184" s="104"/>
      <c r="C184" s="35">
        <v>2023</v>
      </c>
      <c r="D184" s="38">
        <f>SUM(E184:I184)</f>
        <v>6289</v>
      </c>
      <c r="E184" s="38">
        <v>0</v>
      </c>
      <c r="F184" s="38">
        <v>0</v>
      </c>
      <c r="G184" s="38">
        <v>6289</v>
      </c>
      <c r="H184" s="38">
        <v>0</v>
      </c>
      <c r="I184" s="38">
        <v>0</v>
      </c>
    </row>
    <row r="185" spans="1:9" ht="17.25" customHeight="1">
      <c r="A185" s="92"/>
      <c r="B185" s="104"/>
      <c r="C185" s="35">
        <v>2024</v>
      </c>
      <c r="D185" s="38">
        <f>SUM(E185:I185)</f>
        <v>6289</v>
      </c>
      <c r="E185" s="38">
        <v>0</v>
      </c>
      <c r="F185" s="38">
        <v>0</v>
      </c>
      <c r="G185" s="38">
        <v>6289</v>
      </c>
      <c r="H185" s="38">
        <v>0</v>
      </c>
      <c r="I185" s="38">
        <v>0</v>
      </c>
    </row>
    <row r="186" spans="1:9" ht="17.25" customHeight="1">
      <c r="A186" s="92"/>
      <c r="B186" s="104"/>
      <c r="C186" s="35">
        <v>2025</v>
      </c>
      <c r="D186" s="38">
        <f>SUM(E186:I186)</f>
        <v>6289</v>
      </c>
      <c r="E186" s="38">
        <v>0</v>
      </c>
      <c r="F186" s="38">
        <v>0</v>
      </c>
      <c r="G186" s="38">
        <v>6289</v>
      </c>
      <c r="H186" s="38">
        <v>0</v>
      </c>
      <c r="I186" s="38">
        <v>0</v>
      </c>
    </row>
    <row r="187" spans="1:9" ht="17.25" customHeight="1">
      <c r="A187" s="93"/>
      <c r="B187" s="104"/>
      <c r="C187" s="35" t="s">
        <v>169</v>
      </c>
      <c r="D187" s="38">
        <f t="shared" ref="D187:I187" si="46">SUM(D183:D186)</f>
        <v>18867</v>
      </c>
      <c r="E187" s="38">
        <f t="shared" si="46"/>
        <v>0</v>
      </c>
      <c r="F187" s="38">
        <f t="shared" si="46"/>
        <v>0</v>
      </c>
      <c r="G187" s="38">
        <f t="shared" si="46"/>
        <v>18867</v>
      </c>
      <c r="H187" s="38">
        <f t="shared" si="46"/>
        <v>0</v>
      </c>
      <c r="I187" s="38">
        <f t="shared" si="46"/>
        <v>0</v>
      </c>
    </row>
    <row r="188" spans="1:9" ht="21.75" customHeight="1">
      <c r="A188" s="113" t="s">
        <v>203</v>
      </c>
      <c r="B188" s="114"/>
      <c r="C188" s="114"/>
      <c r="D188" s="114"/>
      <c r="E188" s="114"/>
      <c r="F188" s="114"/>
      <c r="G188" s="114"/>
      <c r="H188" s="114"/>
      <c r="I188" s="115"/>
    </row>
    <row r="189" spans="1:9" ht="18.600000000000001" customHeight="1">
      <c r="A189" s="116" t="s">
        <v>169</v>
      </c>
      <c r="B189" s="105"/>
      <c r="C189" s="34">
        <v>2022</v>
      </c>
      <c r="D189" s="22">
        <f>D194+D199</f>
        <v>9887.1</v>
      </c>
      <c r="E189" s="22">
        <f t="shared" ref="E189:I189" si="47">E194+E199</f>
        <v>0</v>
      </c>
      <c r="F189" s="22">
        <f t="shared" si="47"/>
        <v>0</v>
      </c>
      <c r="G189" s="22">
        <f t="shared" si="47"/>
        <v>0</v>
      </c>
      <c r="H189" s="22">
        <f t="shared" si="47"/>
        <v>9887.1</v>
      </c>
      <c r="I189" s="22">
        <f t="shared" si="47"/>
        <v>0</v>
      </c>
    </row>
    <row r="190" spans="1:9">
      <c r="A190" s="117"/>
      <c r="B190" s="119"/>
      <c r="C190" s="34">
        <v>2023</v>
      </c>
      <c r="D190" s="22">
        <f t="shared" ref="D190:I193" si="48">D195+D200</f>
        <v>9522.8000000000011</v>
      </c>
      <c r="E190" s="22">
        <f t="shared" si="48"/>
        <v>0</v>
      </c>
      <c r="F190" s="22">
        <f t="shared" si="48"/>
        <v>0</v>
      </c>
      <c r="G190" s="22">
        <f t="shared" si="48"/>
        <v>752.7</v>
      </c>
      <c r="H190" s="22">
        <f t="shared" si="48"/>
        <v>8770.1</v>
      </c>
      <c r="I190" s="22">
        <f t="shared" si="48"/>
        <v>0</v>
      </c>
    </row>
    <row r="191" spans="1:9" ht="22.15" customHeight="1">
      <c r="A191" s="117"/>
      <c r="B191" s="119"/>
      <c r="C191" s="34">
        <v>2024</v>
      </c>
      <c r="D191" s="22">
        <f t="shared" si="48"/>
        <v>4638.3</v>
      </c>
      <c r="E191" s="22">
        <f t="shared" si="48"/>
        <v>0</v>
      </c>
      <c r="F191" s="22">
        <f t="shared" si="48"/>
        <v>0</v>
      </c>
      <c r="G191" s="22">
        <f t="shared" si="48"/>
        <v>0</v>
      </c>
      <c r="H191" s="22">
        <f t="shared" si="48"/>
        <v>4638.3</v>
      </c>
      <c r="I191" s="22">
        <f t="shared" si="48"/>
        <v>0</v>
      </c>
    </row>
    <row r="192" spans="1:9" ht="19.149999999999999" customHeight="1">
      <c r="A192" s="117"/>
      <c r="B192" s="119"/>
      <c r="C192" s="34">
        <v>2025</v>
      </c>
      <c r="D192" s="22">
        <f t="shared" si="48"/>
        <v>5954.6</v>
      </c>
      <c r="E192" s="22">
        <f t="shared" si="48"/>
        <v>0</v>
      </c>
      <c r="F192" s="22">
        <f t="shared" si="48"/>
        <v>0</v>
      </c>
      <c r="G192" s="22">
        <f t="shared" si="48"/>
        <v>0</v>
      </c>
      <c r="H192" s="22">
        <f t="shared" si="48"/>
        <v>5954.6</v>
      </c>
      <c r="I192" s="22">
        <f t="shared" si="48"/>
        <v>0</v>
      </c>
    </row>
    <row r="193" spans="1:9" ht="18.600000000000001" customHeight="1">
      <c r="A193" s="118"/>
      <c r="B193" s="106"/>
      <c r="C193" s="34" t="s">
        <v>169</v>
      </c>
      <c r="D193" s="22">
        <f t="shared" si="48"/>
        <v>30002.800000000003</v>
      </c>
      <c r="E193" s="22">
        <f t="shared" si="48"/>
        <v>0</v>
      </c>
      <c r="F193" s="22">
        <f t="shared" si="48"/>
        <v>0</v>
      </c>
      <c r="G193" s="22">
        <f t="shared" si="48"/>
        <v>752.7</v>
      </c>
      <c r="H193" s="22">
        <f t="shared" si="48"/>
        <v>29250.100000000006</v>
      </c>
      <c r="I193" s="22">
        <f t="shared" si="48"/>
        <v>0</v>
      </c>
    </row>
    <row r="194" spans="1:9" ht="18" customHeight="1">
      <c r="A194" s="91" t="s">
        <v>204</v>
      </c>
      <c r="B194" s="104"/>
      <c r="C194" s="35">
        <v>2022</v>
      </c>
      <c r="D194" s="38">
        <f>SUM(E194:I194)</f>
        <v>9887.1</v>
      </c>
      <c r="E194" s="38">
        <v>0</v>
      </c>
      <c r="F194" s="38">
        <v>0</v>
      </c>
      <c r="G194" s="38">
        <v>0</v>
      </c>
      <c r="H194" s="38">
        <v>9887.1</v>
      </c>
      <c r="I194" s="38">
        <v>0</v>
      </c>
    </row>
    <row r="195" spans="1:9" ht="18" customHeight="1">
      <c r="A195" s="92"/>
      <c r="B195" s="104"/>
      <c r="C195" s="35">
        <v>2023</v>
      </c>
      <c r="D195" s="38">
        <f>SUM(E195:I195)</f>
        <v>8695.7000000000007</v>
      </c>
      <c r="E195" s="38">
        <v>0</v>
      </c>
      <c r="F195" s="38">
        <v>0</v>
      </c>
      <c r="G195" s="38">
        <v>0</v>
      </c>
      <c r="H195" s="38">
        <v>8695.7000000000007</v>
      </c>
      <c r="I195" s="38">
        <v>0</v>
      </c>
    </row>
    <row r="196" spans="1:9" ht="18" customHeight="1">
      <c r="A196" s="92"/>
      <c r="B196" s="104"/>
      <c r="C196" s="35">
        <v>2024</v>
      </c>
      <c r="D196" s="38">
        <f>SUM(E196:I196)</f>
        <v>4638.3</v>
      </c>
      <c r="E196" s="38">
        <v>0</v>
      </c>
      <c r="F196" s="38">
        <v>0</v>
      </c>
      <c r="G196" s="38">
        <v>0</v>
      </c>
      <c r="H196" s="38">
        <v>4638.3</v>
      </c>
      <c r="I196" s="38">
        <v>0</v>
      </c>
    </row>
    <row r="197" spans="1:9" ht="18" customHeight="1">
      <c r="A197" s="92"/>
      <c r="B197" s="104"/>
      <c r="C197" s="35">
        <v>2025</v>
      </c>
      <c r="D197" s="38">
        <f>SUM(E197:I197)</f>
        <v>5954.6</v>
      </c>
      <c r="E197" s="38">
        <v>0</v>
      </c>
      <c r="F197" s="38">
        <v>0</v>
      </c>
      <c r="G197" s="38">
        <v>0</v>
      </c>
      <c r="H197" s="38">
        <v>5954.6</v>
      </c>
      <c r="I197" s="38">
        <v>0</v>
      </c>
    </row>
    <row r="198" spans="1:9" ht="18" customHeight="1">
      <c r="A198" s="93"/>
      <c r="B198" s="104"/>
      <c r="C198" s="35" t="s">
        <v>169</v>
      </c>
      <c r="D198" s="38">
        <f t="shared" ref="D198:I198" si="49">SUM(D194:D197)</f>
        <v>29175.700000000004</v>
      </c>
      <c r="E198" s="38">
        <f t="shared" si="49"/>
        <v>0</v>
      </c>
      <c r="F198" s="38">
        <f t="shared" si="49"/>
        <v>0</v>
      </c>
      <c r="G198" s="38">
        <f t="shared" si="49"/>
        <v>0</v>
      </c>
      <c r="H198" s="38">
        <f t="shared" si="49"/>
        <v>29175.700000000004</v>
      </c>
      <c r="I198" s="38">
        <f t="shared" si="49"/>
        <v>0</v>
      </c>
    </row>
    <row r="199" spans="1:9" ht="18" customHeight="1">
      <c r="A199" s="91" t="s">
        <v>227</v>
      </c>
      <c r="B199" s="104"/>
      <c r="C199" s="35">
        <v>2022</v>
      </c>
      <c r="D199" s="38">
        <f>SUM(E199:I199)</f>
        <v>0</v>
      </c>
      <c r="E199" s="38">
        <v>0</v>
      </c>
      <c r="F199" s="38">
        <v>0</v>
      </c>
      <c r="G199" s="38">
        <v>0</v>
      </c>
      <c r="H199" s="38">
        <v>0</v>
      </c>
      <c r="I199" s="38">
        <v>0</v>
      </c>
    </row>
    <row r="200" spans="1:9" ht="18" customHeight="1">
      <c r="A200" s="92"/>
      <c r="B200" s="104"/>
      <c r="C200" s="35">
        <v>2023</v>
      </c>
      <c r="D200" s="38">
        <f>SUM(E200:I200)</f>
        <v>827.1</v>
      </c>
      <c r="E200" s="38">
        <v>0</v>
      </c>
      <c r="F200" s="38">
        <v>0</v>
      </c>
      <c r="G200" s="38">
        <v>752.7</v>
      </c>
      <c r="H200" s="38">
        <v>74.400000000000006</v>
      </c>
      <c r="I200" s="38">
        <v>0</v>
      </c>
    </row>
    <row r="201" spans="1:9" ht="18" customHeight="1">
      <c r="A201" s="92"/>
      <c r="B201" s="104"/>
      <c r="C201" s="35">
        <v>2024</v>
      </c>
      <c r="D201" s="38">
        <f>SUM(E201:I201)</f>
        <v>0</v>
      </c>
      <c r="E201" s="38">
        <v>0</v>
      </c>
      <c r="F201" s="38">
        <v>0</v>
      </c>
      <c r="G201" s="38">
        <v>0</v>
      </c>
      <c r="H201" s="38">
        <v>0</v>
      </c>
      <c r="I201" s="38">
        <v>0</v>
      </c>
    </row>
    <row r="202" spans="1:9" ht="18" customHeight="1">
      <c r="A202" s="92"/>
      <c r="B202" s="104"/>
      <c r="C202" s="35">
        <v>2025</v>
      </c>
      <c r="D202" s="38">
        <f>SUM(E202:I202)</f>
        <v>0</v>
      </c>
      <c r="E202" s="38">
        <v>0</v>
      </c>
      <c r="F202" s="38">
        <v>0</v>
      </c>
      <c r="G202" s="38">
        <v>0</v>
      </c>
      <c r="H202" s="38">
        <v>0</v>
      </c>
      <c r="I202" s="38">
        <v>0</v>
      </c>
    </row>
    <row r="203" spans="1:9" ht="18" customHeight="1">
      <c r="A203" s="93"/>
      <c r="B203" s="104"/>
      <c r="C203" s="35" t="s">
        <v>169</v>
      </c>
      <c r="D203" s="38">
        <f t="shared" ref="D203:I203" si="50">SUM(D199:D202)</f>
        <v>827.1</v>
      </c>
      <c r="E203" s="38">
        <f t="shared" si="50"/>
        <v>0</v>
      </c>
      <c r="F203" s="38">
        <f t="shared" si="50"/>
        <v>0</v>
      </c>
      <c r="G203" s="38">
        <f t="shared" si="50"/>
        <v>752.7</v>
      </c>
      <c r="H203" s="38">
        <f t="shared" si="50"/>
        <v>74.400000000000006</v>
      </c>
      <c r="I203" s="38">
        <f t="shared" si="50"/>
        <v>0</v>
      </c>
    </row>
    <row r="204" spans="1:9" ht="21" customHeight="1">
      <c r="A204" s="36" t="s">
        <v>205</v>
      </c>
      <c r="B204" s="33"/>
      <c r="C204" s="28"/>
      <c r="D204" s="29"/>
      <c r="E204" s="30"/>
      <c r="F204" s="30"/>
      <c r="G204" s="30"/>
      <c r="H204" s="30"/>
      <c r="I204" s="31"/>
    </row>
    <row r="205" spans="1:9" ht="18" customHeight="1">
      <c r="A205" s="98" t="s">
        <v>169</v>
      </c>
      <c r="B205" s="97"/>
      <c r="C205" s="34">
        <v>2022</v>
      </c>
      <c r="D205" s="39">
        <f t="shared" ref="D205:I209" si="51">D210</f>
        <v>175.5</v>
      </c>
      <c r="E205" s="39">
        <f t="shared" si="51"/>
        <v>0</v>
      </c>
      <c r="F205" s="39">
        <f t="shared" si="51"/>
        <v>0</v>
      </c>
      <c r="G205" s="39">
        <f t="shared" si="51"/>
        <v>0</v>
      </c>
      <c r="H205" s="39">
        <f t="shared" si="51"/>
        <v>175.5</v>
      </c>
      <c r="I205" s="39">
        <f t="shared" si="51"/>
        <v>0</v>
      </c>
    </row>
    <row r="206" spans="1:9" ht="18" customHeight="1">
      <c r="A206" s="98"/>
      <c r="B206" s="97"/>
      <c r="C206" s="34">
        <v>2023</v>
      </c>
      <c r="D206" s="39">
        <f t="shared" si="51"/>
        <v>167</v>
      </c>
      <c r="E206" s="39">
        <f t="shared" si="51"/>
        <v>0</v>
      </c>
      <c r="F206" s="39">
        <f t="shared" si="51"/>
        <v>0</v>
      </c>
      <c r="G206" s="39">
        <f t="shared" si="51"/>
        <v>0</v>
      </c>
      <c r="H206" s="39">
        <f t="shared" si="51"/>
        <v>167</v>
      </c>
      <c r="I206" s="39">
        <f t="shared" si="51"/>
        <v>0</v>
      </c>
    </row>
    <row r="207" spans="1:9" ht="18" customHeight="1">
      <c r="A207" s="98"/>
      <c r="B207" s="97"/>
      <c r="C207" s="34">
        <v>2024</v>
      </c>
      <c r="D207" s="39">
        <f t="shared" si="51"/>
        <v>269.89999999999998</v>
      </c>
      <c r="E207" s="39">
        <f t="shared" si="51"/>
        <v>0</v>
      </c>
      <c r="F207" s="39">
        <f t="shared" si="51"/>
        <v>0</v>
      </c>
      <c r="G207" s="39">
        <f t="shared" si="51"/>
        <v>0</v>
      </c>
      <c r="H207" s="39">
        <f t="shared" si="51"/>
        <v>269.89999999999998</v>
      </c>
      <c r="I207" s="39">
        <f t="shared" si="51"/>
        <v>0</v>
      </c>
    </row>
    <row r="208" spans="1:9" ht="18" customHeight="1">
      <c r="A208" s="98"/>
      <c r="B208" s="97"/>
      <c r="C208" s="34">
        <v>2025</v>
      </c>
      <c r="D208" s="39">
        <f t="shared" si="51"/>
        <v>269.89999999999998</v>
      </c>
      <c r="E208" s="39">
        <f t="shared" si="51"/>
        <v>0</v>
      </c>
      <c r="F208" s="39">
        <f t="shared" si="51"/>
        <v>0</v>
      </c>
      <c r="G208" s="39">
        <f t="shared" si="51"/>
        <v>0</v>
      </c>
      <c r="H208" s="39">
        <f t="shared" si="51"/>
        <v>269.89999999999998</v>
      </c>
      <c r="I208" s="39">
        <f t="shared" si="51"/>
        <v>0</v>
      </c>
    </row>
    <row r="209" spans="1:9" ht="18" customHeight="1">
      <c r="A209" s="98"/>
      <c r="B209" s="97"/>
      <c r="C209" s="34" t="s">
        <v>169</v>
      </c>
      <c r="D209" s="39">
        <f t="shared" si="51"/>
        <v>882.3</v>
      </c>
      <c r="E209" s="39">
        <f t="shared" si="51"/>
        <v>0</v>
      </c>
      <c r="F209" s="39">
        <f t="shared" si="51"/>
        <v>0</v>
      </c>
      <c r="G209" s="39">
        <f t="shared" si="51"/>
        <v>0</v>
      </c>
      <c r="H209" s="39">
        <f t="shared" si="51"/>
        <v>882.3</v>
      </c>
      <c r="I209" s="39">
        <f t="shared" si="51"/>
        <v>0</v>
      </c>
    </row>
    <row r="210" spans="1:9" ht="18" customHeight="1">
      <c r="A210" s="91" t="s">
        <v>206</v>
      </c>
      <c r="B210" s="104"/>
      <c r="C210" s="35">
        <v>2022</v>
      </c>
      <c r="D210" s="42">
        <f>SUM(E210:I210)</f>
        <v>175.5</v>
      </c>
      <c r="E210" s="38">
        <v>0</v>
      </c>
      <c r="F210" s="38">
        <v>0</v>
      </c>
      <c r="G210" s="38">
        <v>0</v>
      </c>
      <c r="H210" s="38">
        <v>175.5</v>
      </c>
      <c r="I210" s="38">
        <v>0</v>
      </c>
    </row>
    <row r="211" spans="1:9" ht="18" customHeight="1">
      <c r="A211" s="92"/>
      <c r="B211" s="104"/>
      <c r="C211" s="35">
        <v>2023</v>
      </c>
      <c r="D211" s="42">
        <f>SUM(E211:I211)</f>
        <v>167</v>
      </c>
      <c r="E211" s="38">
        <v>0</v>
      </c>
      <c r="F211" s="38">
        <v>0</v>
      </c>
      <c r="G211" s="38">
        <v>0</v>
      </c>
      <c r="H211" s="38">
        <v>167</v>
      </c>
      <c r="I211" s="38">
        <v>0</v>
      </c>
    </row>
    <row r="212" spans="1:9" ht="18" customHeight="1">
      <c r="A212" s="92"/>
      <c r="B212" s="104"/>
      <c r="C212" s="35">
        <v>2024</v>
      </c>
      <c r="D212" s="42">
        <f>SUM(E212:I212)</f>
        <v>269.89999999999998</v>
      </c>
      <c r="E212" s="38">
        <v>0</v>
      </c>
      <c r="F212" s="38">
        <v>0</v>
      </c>
      <c r="G212" s="38">
        <v>0</v>
      </c>
      <c r="H212" s="38">
        <v>269.89999999999998</v>
      </c>
      <c r="I212" s="38">
        <v>0</v>
      </c>
    </row>
    <row r="213" spans="1:9" ht="18" customHeight="1">
      <c r="A213" s="92"/>
      <c r="B213" s="104"/>
      <c r="C213" s="35">
        <v>2025</v>
      </c>
      <c r="D213" s="42">
        <f>SUM(E213:I213)</f>
        <v>269.89999999999998</v>
      </c>
      <c r="E213" s="38">
        <v>0</v>
      </c>
      <c r="F213" s="38">
        <v>0</v>
      </c>
      <c r="G213" s="38">
        <v>0</v>
      </c>
      <c r="H213" s="38">
        <v>269.89999999999998</v>
      </c>
      <c r="I213" s="38">
        <v>0</v>
      </c>
    </row>
    <row r="214" spans="1:9" ht="18" customHeight="1">
      <c r="A214" s="93"/>
      <c r="B214" s="104"/>
      <c r="C214" s="35" t="s">
        <v>169</v>
      </c>
      <c r="D214" s="42">
        <f t="shared" ref="D214:I214" si="52">SUM(D210:D213)</f>
        <v>882.3</v>
      </c>
      <c r="E214" s="42">
        <f t="shared" si="52"/>
        <v>0</v>
      </c>
      <c r="F214" s="42">
        <f t="shared" si="52"/>
        <v>0</v>
      </c>
      <c r="G214" s="42">
        <f t="shared" si="52"/>
        <v>0</v>
      </c>
      <c r="H214" s="42">
        <f t="shared" si="52"/>
        <v>882.3</v>
      </c>
      <c r="I214" s="42">
        <f t="shared" si="52"/>
        <v>0</v>
      </c>
    </row>
    <row r="215" spans="1:9" ht="22.5" customHeight="1">
      <c r="A215" s="36" t="s">
        <v>207</v>
      </c>
      <c r="B215" s="33"/>
      <c r="C215" s="28"/>
      <c r="D215" s="29"/>
      <c r="E215" s="30"/>
      <c r="F215" s="30"/>
      <c r="G215" s="30"/>
      <c r="H215" s="30"/>
      <c r="I215" s="31"/>
    </row>
    <row r="216" spans="1:9" ht="16.5" customHeight="1">
      <c r="A216" s="98" t="s">
        <v>169</v>
      </c>
      <c r="B216" s="97"/>
      <c r="C216" s="34">
        <v>2022</v>
      </c>
      <c r="D216" s="22">
        <f t="shared" ref="D216:I220" si="53">D221+D226+D231</f>
        <v>3669</v>
      </c>
      <c r="E216" s="22">
        <f t="shared" si="53"/>
        <v>132.1</v>
      </c>
      <c r="F216" s="22">
        <f t="shared" si="53"/>
        <v>1081.3</v>
      </c>
      <c r="G216" s="22">
        <f t="shared" si="53"/>
        <v>0</v>
      </c>
      <c r="H216" s="22">
        <f t="shared" si="53"/>
        <v>2455.6000000000004</v>
      </c>
      <c r="I216" s="22">
        <f t="shared" si="53"/>
        <v>0</v>
      </c>
    </row>
    <row r="217" spans="1:9" ht="16.5" customHeight="1">
      <c r="A217" s="98"/>
      <c r="B217" s="97"/>
      <c r="C217" s="34">
        <v>2023</v>
      </c>
      <c r="D217" s="22">
        <f t="shared" si="53"/>
        <v>4228.9000000000005</v>
      </c>
      <c r="E217" s="22">
        <f t="shared" si="53"/>
        <v>204.2</v>
      </c>
      <c r="F217" s="22">
        <f t="shared" si="53"/>
        <v>1274.4000000000001</v>
      </c>
      <c r="G217" s="22">
        <f t="shared" si="53"/>
        <v>0</v>
      </c>
      <c r="H217" s="22">
        <f t="shared" si="53"/>
        <v>2750.3</v>
      </c>
      <c r="I217" s="22">
        <f t="shared" si="53"/>
        <v>0</v>
      </c>
    </row>
    <row r="218" spans="1:9" ht="16.5" customHeight="1">
      <c r="A218" s="98"/>
      <c r="B218" s="97"/>
      <c r="C218" s="34">
        <v>2024</v>
      </c>
      <c r="D218" s="22">
        <f t="shared" si="53"/>
        <v>5009.0999999999995</v>
      </c>
      <c r="E218" s="22">
        <f t="shared" si="53"/>
        <v>669.6</v>
      </c>
      <c r="F218" s="22">
        <f t="shared" si="53"/>
        <v>3847.1</v>
      </c>
      <c r="G218" s="22">
        <f t="shared" si="53"/>
        <v>0</v>
      </c>
      <c r="H218" s="22">
        <f t="shared" si="53"/>
        <v>492.4</v>
      </c>
      <c r="I218" s="22">
        <f t="shared" si="53"/>
        <v>0</v>
      </c>
    </row>
    <row r="219" spans="1:9" ht="16.5" customHeight="1">
      <c r="A219" s="98"/>
      <c r="B219" s="97"/>
      <c r="C219" s="34">
        <v>2025</v>
      </c>
      <c r="D219" s="22">
        <f t="shared" si="53"/>
        <v>243.9</v>
      </c>
      <c r="E219" s="22">
        <f t="shared" si="53"/>
        <v>0</v>
      </c>
      <c r="F219" s="22">
        <f t="shared" si="53"/>
        <v>0</v>
      </c>
      <c r="G219" s="22">
        <f t="shared" si="53"/>
        <v>0</v>
      </c>
      <c r="H219" s="22">
        <f t="shared" si="53"/>
        <v>243.9</v>
      </c>
      <c r="I219" s="22">
        <f t="shared" si="53"/>
        <v>0</v>
      </c>
    </row>
    <row r="220" spans="1:9" ht="16.5" customHeight="1">
      <c r="A220" s="98"/>
      <c r="B220" s="97"/>
      <c r="C220" s="34" t="s">
        <v>169</v>
      </c>
      <c r="D220" s="22">
        <f t="shared" si="53"/>
        <v>13150.9</v>
      </c>
      <c r="E220" s="22">
        <f t="shared" si="53"/>
        <v>1005.9</v>
      </c>
      <c r="F220" s="22">
        <f t="shared" si="53"/>
        <v>6202.7999999999993</v>
      </c>
      <c r="G220" s="22">
        <f t="shared" si="53"/>
        <v>0</v>
      </c>
      <c r="H220" s="22">
        <f t="shared" si="53"/>
        <v>5942.2000000000007</v>
      </c>
      <c r="I220" s="22">
        <f t="shared" si="53"/>
        <v>0</v>
      </c>
    </row>
    <row r="221" spans="1:9" ht="16.5" customHeight="1">
      <c r="A221" s="91" t="s">
        <v>208</v>
      </c>
      <c r="B221" s="104"/>
      <c r="C221" s="35">
        <v>2022</v>
      </c>
      <c r="D221" s="38">
        <f>SUM(E221:I221)</f>
        <v>2364.3000000000002</v>
      </c>
      <c r="E221" s="38">
        <v>0</v>
      </c>
      <c r="F221" s="38">
        <v>0</v>
      </c>
      <c r="G221" s="38">
        <v>0</v>
      </c>
      <c r="H221" s="38">
        <v>2364.3000000000002</v>
      </c>
      <c r="I221" s="38">
        <v>0</v>
      </c>
    </row>
    <row r="222" spans="1:9" ht="16.5" customHeight="1">
      <c r="A222" s="92"/>
      <c r="B222" s="104"/>
      <c r="C222" s="35">
        <v>2023</v>
      </c>
      <c r="D222" s="38">
        <f>SUM(E222:I222)</f>
        <v>1073.8</v>
      </c>
      <c r="E222" s="38">
        <v>0</v>
      </c>
      <c r="F222" s="38">
        <v>0</v>
      </c>
      <c r="G222" s="38">
        <v>0</v>
      </c>
      <c r="H222" s="38">
        <v>1073.8</v>
      </c>
      <c r="I222" s="38">
        <v>0</v>
      </c>
    </row>
    <row r="223" spans="1:9" ht="16.5" customHeight="1">
      <c r="A223" s="92"/>
      <c r="B223" s="104"/>
      <c r="C223" s="35">
        <v>2024</v>
      </c>
      <c r="D223" s="38">
        <f>SUM(E223:I223)</f>
        <v>152.5</v>
      </c>
      <c r="E223" s="38">
        <v>0</v>
      </c>
      <c r="F223" s="38">
        <v>0</v>
      </c>
      <c r="G223" s="38">
        <v>0</v>
      </c>
      <c r="H223" s="38">
        <v>152.5</v>
      </c>
      <c r="I223" s="38">
        <v>0</v>
      </c>
    </row>
    <row r="224" spans="1:9" ht="16.5" customHeight="1">
      <c r="A224" s="92"/>
      <c r="B224" s="104"/>
      <c r="C224" s="35">
        <v>2025</v>
      </c>
      <c r="D224" s="38">
        <f>SUM(E224:I224)</f>
        <v>243.9</v>
      </c>
      <c r="E224" s="38">
        <v>0</v>
      </c>
      <c r="F224" s="38">
        <v>0</v>
      </c>
      <c r="G224" s="38">
        <v>0</v>
      </c>
      <c r="H224" s="38">
        <v>243.9</v>
      </c>
      <c r="I224" s="38">
        <v>0</v>
      </c>
    </row>
    <row r="225" spans="1:9" ht="16.5" customHeight="1">
      <c r="A225" s="93"/>
      <c r="B225" s="104"/>
      <c r="C225" s="35" t="s">
        <v>169</v>
      </c>
      <c r="D225" s="38">
        <f t="shared" ref="D225:I225" si="54">SUM(D221:D224)</f>
        <v>3834.5000000000005</v>
      </c>
      <c r="E225" s="38">
        <f t="shared" si="54"/>
        <v>0</v>
      </c>
      <c r="F225" s="38">
        <f t="shared" si="54"/>
        <v>0</v>
      </c>
      <c r="G225" s="38">
        <f t="shared" si="54"/>
        <v>0</v>
      </c>
      <c r="H225" s="38">
        <f t="shared" si="54"/>
        <v>3834.5000000000005</v>
      </c>
      <c r="I225" s="38">
        <f t="shared" si="54"/>
        <v>0</v>
      </c>
    </row>
    <row r="226" spans="1:9" ht="16.5" customHeight="1">
      <c r="A226" s="91" t="s">
        <v>209</v>
      </c>
      <c r="B226" s="104"/>
      <c r="C226" s="35">
        <v>2022</v>
      </c>
      <c r="D226" s="38">
        <f>SUM(E226:I226)</f>
        <v>1304.6999999999998</v>
      </c>
      <c r="E226" s="38">
        <v>132.1</v>
      </c>
      <c r="F226" s="38">
        <v>1081.3</v>
      </c>
      <c r="G226" s="38">
        <v>0</v>
      </c>
      <c r="H226" s="38">
        <v>91.3</v>
      </c>
      <c r="I226" s="38">
        <v>0</v>
      </c>
    </row>
    <row r="227" spans="1:9" ht="16.5" customHeight="1">
      <c r="A227" s="92"/>
      <c r="B227" s="104"/>
      <c r="C227" s="35">
        <v>2023</v>
      </c>
      <c r="D227" s="38">
        <f>SUM(E227:I227)</f>
        <v>3122.1000000000004</v>
      </c>
      <c r="E227" s="38">
        <v>204.2</v>
      </c>
      <c r="F227" s="38">
        <v>1274.4000000000001</v>
      </c>
      <c r="G227" s="38">
        <v>0</v>
      </c>
      <c r="H227" s="38">
        <v>1643.5</v>
      </c>
      <c r="I227" s="38">
        <v>0</v>
      </c>
    </row>
    <row r="228" spans="1:9" ht="16.5" customHeight="1">
      <c r="A228" s="92"/>
      <c r="B228" s="104"/>
      <c r="C228" s="35">
        <v>2024</v>
      </c>
      <c r="D228" s="38">
        <f>SUM(E228:I228)</f>
        <v>4856.5999999999995</v>
      </c>
      <c r="E228" s="38">
        <v>669.6</v>
      </c>
      <c r="F228" s="38">
        <v>3847.1</v>
      </c>
      <c r="G228" s="38">
        <v>0</v>
      </c>
      <c r="H228" s="38">
        <v>339.9</v>
      </c>
      <c r="I228" s="38">
        <v>0</v>
      </c>
    </row>
    <row r="229" spans="1:9" ht="16.5" customHeight="1">
      <c r="A229" s="92"/>
      <c r="B229" s="104"/>
      <c r="C229" s="35">
        <v>2025</v>
      </c>
      <c r="D229" s="38">
        <f>SUM(E229:I229)</f>
        <v>0</v>
      </c>
      <c r="E229" s="38">
        <v>0</v>
      </c>
      <c r="F229" s="38">
        <v>0</v>
      </c>
      <c r="G229" s="38">
        <v>0</v>
      </c>
      <c r="H229" s="38">
        <v>0</v>
      </c>
      <c r="I229" s="38">
        <v>0</v>
      </c>
    </row>
    <row r="230" spans="1:9" ht="16.5" customHeight="1">
      <c r="A230" s="93"/>
      <c r="B230" s="104"/>
      <c r="C230" s="35" t="s">
        <v>169</v>
      </c>
      <c r="D230" s="38">
        <f t="shared" ref="D230:I230" si="55">SUM(D226:D229)</f>
        <v>9283.4</v>
      </c>
      <c r="E230" s="38">
        <f t="shared" si="55"/>
        <v>1005.9</v>
      </c>
      <c r="F230" s="38">
        <f t="shared" si="55"/>
        <v>6202.7999999999993</v>
      </c>
      <c r="G230" s="38">
        <f t="shared" si="55"/>
        <v>0</v>
      </c>
      <c r="H230" s="38">
        <f t="shared" si="55"/>
        <v>2074.6999999999998</v>
      </c>
      <c r="I230" s="38">
        <f t="shared" si="55"/>
        <v>0</v>
      </c>
    </row>
    <row r="231" spans="1:9" ht="16.5" customHeight="1">
      <c r="A231" s="91" t="s">
        <v>210</v>
      </c>
      <c r="B231" s="104"/>
      <c r="C231" s="35">
        <v>2022</v>
      </c>
      <c r="D231" s="38">
        <f>SUM(E231:I231)</f>
        <v>0</v>
      </c>
      <c r="E231" s="38">
        <v>0</v>
      </c>
      <c r="F231" s="38">
        <v>0</v>
      </c>
      <c r="G231" s="38">
        <v>0</v>
      </c>
      <c r="H231" s="38">
        <v>0</v>
      </c>
      <c r="I231" s="38">
        <v>0</v>
      </c>
    </row>
    <row r="232" spans="1:9" ht="16.5" customHeight="1">
      <c r="A232" s="92"/>
      <c r="B232" s="104"/>
      <c r="C232" s="35">
        <v>2023</v>
      </c>
      <c r="D232" s="38">
        <f>SUM(E232:I232)</f>
        <v>33</v>
      </c>
      <c r="E232" s="38">
        <v>0</v>
      </c>
      <c r="F232" s="38">
        <v>0</v>
      </c>
      <c r="G232" s="38">
        <v>0</v>
      </c>
      <c r="H232" s="38">
        <v>33</v>
      </c>
      <c r="I232" s="38">
        <v>0</v>
      </c>
    </row>
    <row r="233" spans="1:9" ht="16.5" customHeight="1">
      <c r="A233" s="92"/>
      <c r="B233" s="104"/>
      <c r="C233" s="35">
        <v>2024</v>
      </c>
      <c r="D233" s="38">
        <f>SUM(E233:I233)</f>
        <v>0</v>
      </c>
      <c r="E233" s="38">
        <v>0</v>
      </c>
      <c r="F233" s="38">
        <v>0</v>
      </c>
      <c r="G233" s="38">
        <v>0</v>
      </c>
      <c r="H233" s="38">
        <v>0</v>
      </c>
      <c r="I233" s="38">
        <v>0</v>
      </c>
    </row>
    <row r="234" spans="1:9" ht="16.5" customHeight="1">
      <c r="A234" s="92"/>
      <c r="B234" s="104"/>
      <c r="C234" s="35">
        <v>2025</v>
      </c>
      <c r="D234" s="38">
        <f>SUM(E234:I234)</f>
        <v>0</v>
      </c>
      <c r="E234" s="38">
        <v>0</v>
      </c>
      <c r="F234" s="38">
        <v>0</v>
      </c>
      <c r="G234" s="38">
        <v>0</v>
      </c>
      <c r="H234" s="38">
        <v>0</v>
      </c>
      <c r="I234" s="38">
        <v>0</v>
      </c>
    </row>
    <row r="235" spans="1:9" ht="16.5" customHeight="1">
      <c r="A235" s="93"/>
      <c r="B235" s="104"/>
      <c r="C235" s="35" t="s">
        <v>169</v>
      </c>
      <c r="D235" s="38">
        <f t="shared" ref="D235:I235" si="56">SUM(D231:D234)</f>
        <v>33</v>
      </c>
      <c r="E235" s="38">
        <f t="shared" si="56"/>
        <v>0</v>
      </c>
      <c r="F235" s="38">
        <f t="shared" si="56"/>
        <v>0</v>
      </c>
      <c r="G235" s="38">
        <f t="shared" si="56"/>
        <v>0</v>
      </c>
      <c r="H235" s="38">
        <f t="shared" si="56"/>
        <v>33</v>
      </c>
      <c r="I235" s="38">
        <f t="shared" si="56"/>
        <v>0</v>
      </c>
    </row>
    <row r="236" spans="1:9" ht="32.25" customHeight="1">
      <c r="A236" s="120" t="s">
        <v>211</v>
      </c>
      <c r="B236" s="121"/>
      <c r="C236" s="121"/>
      <c r="D236" s="121"/>
      <c r="E236" s="121"/>
      <c r="F236" s="121"/>
      <c r="G236" s="121"/>
      <c r="H236" s="121"/>
      <c r="I236" s="122"/>
    </row>
    <row r="237" spans="1:9" ht="17.25" customHeight="1">
      <c r="A237" s="98" t="s">
        <v>169</v>
      </c>
      <c r="B237" s="97"/>
      <c r="C237" s="34">
        <v>2022</v>
      </c>
      <c r="D237" s="22">
        <f t="shared" ref="D237:I240" si="57">D242</f>
        <v>1761.2</v>
      </c>
      <c r="E237" s="22">
        <f t="shared" si="57"/>
        <v>0</v>
      </c>
      <c r="F237" s="22">
        <f t="shared" si="57"/>
        <v>0</v>
      </c>
      <c r="G237" s="22">
        <f t="shared" si="57"/>
        <v>0</v>
      </c>
      <c r="H237" s="22">
        <f t="shared" si="57"/>
        <v>1761.2</v>
      </c>
      <c r="I237" s="22">
        <f t="shared" si="57"/>
        <v>0</v>
      </c>
    </row>
    <row r="238" spans="1:9" ht="17.25" customHeight="1">
      <c r="A238" s="98"/>
      <c r="B238" s="97"/>
      <c r="C238" s="34">
        <v>2023</v>
      </c>
      <c r="D238" s="22">
        <f t="shared" si="57"/>
        <v>0</v>
      </c>
      <c r="E238" s="22">
        <f t="shared" si="57"/>
        <v>0</v>
      </c>
      <c r="F238" s="22">
        <f t="shared" si="57"/>
        <v>0</v>
      </c>
      <c r="G238" s="22">
        <f t="shared" si="57"/>
        <v>0</v>
      </c>
      <c r="H238" s="22">
        <v>0</v>
      </c>
      <c r="I238" s="22">
        <f>I243</f>
        <v>0</v>
      </c>
    </row>
    <row r="239" spans="1:9" ht="17.25" customHeight="1">
      <c r="A239" s="98"/>
      <c r="B239" s="97"/>
      <c r="C239" s="34">
        <v>2024</v>
      </c>
      <c r="D239" s="22">
        <f t="shared" si="57"/>
        <v>0</v>
      </c>
      <c r="E239" s="22">
        <f t="shared" si="57"/>
        <v>0</v>
      </c>
      <c r="F239" s="22">
        <f t="shared" si="57"/>
        <v>0</v>
      </c>
      <c r="G239" s="22">
        <f t="shared" si="57"/>
        <v>0</v>
      </c>
      <c r="H239" s="22">
        <v>0</v>
      </c>
      <c r="I239" s="22">
        <f>I244</f>
        <v>0</v>
      </c>
    </row>
    <row r="240" spans="1:9" ht="17.25" customHeight="1">
      <c r="A240" s="98"/>
      <c r="B240" s="97"/>
      <c r="C240" s="34">
        <v>2025</v>
      </c>
      <c r="D240" s="22">
        <f t="shared" si="57"/>
        <v>0</v>
      </c>
      <c r="E240" s="22">
        <f t="shared" si="57"/>
        <v>0</v>
      </c>
      <c r="F240" s="22">
        <f t="shared" si="57"/>
        <v>0</v>
      </c>
      <c r="G240" s="22">
        <f t="shared" si="57"/>
        <v>0</v>
      </c>
      <c r="H240" s="22">
        <f t="shared" si="57"/>
        <v>0</v>
      </c>
      <c r="I240" s="22">
        <f>I245</f>
        <v>0</v>
      </c>
    </row>
    <row r="241" spans="1:9" ht="17.25" customHeight="1">
      <c r="A241" s="98"/>
      <c r="B241" s="97"/>
      <c r="C241" s="34" t="s">
        <v>169</v>
      </c>
      <c r="D241" s="22">
        <f t="shared" ref="D241:I241" si="58">SUM(D237:D240)</f>
        <v>1761.2</v>
      </c>
      <c r="E241" s="22">
        <f t="shared" si="58"/>
        <v>0</v>
      </c>
      <c r="F241" s="22">
        <f t="shared" si="58"/>
        <v>0</v>
      </c>
      <c r="G241" s="22">
        <f t="shared" si="58"/>
        <v>0</v>
      </c>
      <c r="H241" s="22">
        <f t="shared" si="58"/>
        <v>1761.2</v>
      </c>
      <c r="I241" s="22">
        <f t="shared" si="58"/>
        <v>0</v>
      </c>
    </row>
    <row r="242" spans="1:9">
      <c r="A242" s="91" t="s">
        <v>212</v>
      </c>
      <c r="B242" s="104"/>
      <c r="C242" s="35">
        <v>2022</v>
      </c>
      <c r="D242" s="38">
        <f>SUM(E242:I242)</f>
        <v>1761.2</v>
      </c>
      <c r="E242" s="38">
        <v>0</v>
      </c>
      <c r="F242" s="38">
        <v>0</v>
      </c>
      <c r="G242" s="38">
        <v>0</v>
      </c>
      <c r="H242" s="38">
        <v>1761.2</v>
      </c>
      <c r="I242" s="38">
        <v>0</v>
      </c>
    </row>
    <row r="243" spans="1:9">
      <c r="A243" s="92"/>
      <c r="B243" s="104"/>
      <c r="C243" s="35">
        <v>2023</v>
      </c>
      <c r="D243" s="38">
        <f>SUM(E243:I243)</f>
        <v>0</v>
      </c>
      <c r="E243" s="38">
        <v>0</v>
      </c>
      <c r="F243" s="38">
        <v>0</v>
      </c>
      <c r="G243" s="38">
        <v>0</v>
      </c>
      <c r="H243" s="38">
        <v>0</v>
      </c>
      <c r="I243" s="38">
        <v>0</v>
      </c>
    </row>
    <row r="244" spans="1:9">
      <c r="A244" s="92"/>
      <c r="B244" s="104"/>
      <c r="C244" s="35">
        <v>2024</v>
      </c>
      <c r="D244" s="38">
        <f>SUM(E244:I244)</f>
        <v>0</v>
      </c>
      <c r="E244" s="38">
        <v>0</v>
      </c>
      <c r="F244" s="38">
        <v>0</v>
      </c>
      <c r="G244" s="38">
        <v>0</v>
      </c>
      <c r="H244" s="38">
        <v>0</v>
      </c>
      <c r="I244" s="38">
        <v>0</v>
      </c>
    </row>
    <row r="245" spans="1:9">
      <c r="A245" s="92"/>
      <c r="B245" s="104"/>
      <c r="C245" s="35">
        <v>2025</v>
      </c>
      <c r="D245" s="38">
        <f>SUM(E245:I245)</f>
        <v>0</v>
      </c>
      <c r="E245" s="38">
        <v>0</v>
      </c>
      <c r="F245" s="38">
        <v>0</v>
      </c>
      <c r="G245" s="38">
        <v>0</v>
      </c>
      <c r="H245" s="38">
        <v>0</v>
      </c>
      <c r="I245" s="38">
        <v>0</v>
      </c>
    </row>
    <row r="246" spans="1:9">
      <c r="A246" s="93"/>
      <c r="B246" s="104"/>
      <c r="C246" s="35" t="s">
        <v>169</v>
      </c>
      <c r="D246" s="38">
        <f t="shared" ref="D246:I246" si="59">SUM(D242:D245)</f>
        <v>1761.2</v>
      </c>
      <c r="E246" s="38">
        <f t="shared" si="59"/>
        <v>0</v>
      </c>
      <c r="F246" s="38">
        <f t="shared" si="59"/>
        <v>0</v>
      </c>
      <c r="G246" s="38">
        <f t="shared" si="59"/>
        <v>0</v>
      </c>
      <c r="H246" s="38">
        <f t="shared" si="59"/>
        <v>1761.2</v>
      </c>
      <c r="I246" s="38">
        <f t="shared" si="59"/>
        <v>0</v>
      </c>
    </row>
    <row r="247" spans="1:9">
      <c r="A247" s="36" t="s">
        <v>213</v>
      </c>
      <c r="B247" s="33"/>
      <c r="C247" s="28"/>
      <c r="D247" s="29"/>
      <c r="E247" s="30"/>
      <c r="F247" s="30"/>
      <c r="G247" s="30"/>
      <c r="H247" s="30"/>
      <c r="I247" s="31"/>
    </row>
    <row r="248" spans="1:9" ht="17.25" customHeight="1">
      <c r="A248" s="98" t="s">
        <v>169</v>
      </c>
      <c r="B248" s="97"/>
      <c r="C248" s="34">
        <v>2022</v>
      </c>
      <c r="D248" s="22">
        <f t="shared" ref="D248:I252" si="60">D253+D258</f>
        <v>9386.1</v>
      </c>
      <c r="E248" s="22">
        <f t="shared" si="60"/>
        <v>0</v>
      </c>
      <c r="F248" s="22">
        <f t="shared" si="60"/>
        <v>0</v>
      </c>
      <c r="G248" s="22">
        <f t="shared" si="60"/>
        <v>0</v>
      </c>
      <c r="H248" s="22">
        <f t="shared" si="60"/>
        <v>9386.1</v>
      </c>
      <c r="I248" s="22">
        <f t="shared" si="60"/>
        <v>0</v>
      </c>
    </row>
    <row r="249" spans="1:9" ht="17.25" customHeight="1">
      <c r="A249" s="98"/>
      <c r="B249" s="97"/>
      <c r="C249" s="34">
        <v>2023</v>
      </c>
      <c r="D249" s="22">
        <f t="shared" si="60"/>
        <v>8511.2000000000007</v>
      </c>
      <c r="E249" s="22">
        <f t="shared" si="60"/>
        <v>0</v>
      </c>
      <c r="F249" s="22">
        <f t="shared" si="60"/>
        <v>0</v>
      </c>
      <c r="G249" s="22">
        <f t="shared" si="60"/>
        <v>0</v>
      </c>
      <c r="H249" s="22">
        <f t="shared" si="60"/>
        <v>8511.2000000000007</v>
      </c>
      <c r="I249" s="22">
        <f t="shared" si="60"/>
        <v>0</v>
      </c>
    </row>
    <row r="250" spans="1:9" ht="17.25" customHeight="1">
      <c r="A250" s="98"/>
      <c r="B250" s="97"/>
      <c r="C250" s="34">
        <v>2024</v>
      </c>
      <c r="D250" s="22">
        <f t="shared" si="60"/>
        <v>3926.5</v>
      </c>
      <c r="E250" s="22">
        <f t="shared" si="60"/>
        <v>0</v>
      </c>
      <c r="F250" s="22">
        <f t="shared" si="60"/>
        <v>0</v>
      </c>
      <c r="G250" s="22">
        <f t="shared" si="60"/>
        <v>0</v>
      </c>
      <c r="H250" s="22">
        <f t="shared" si="60"/>
        <v>3926.5</v>
      </c>
      <c r="I250" s="22">
        <f t="shared" si="60"/>
        <v>0</v>
      </c>
    </row>
    <row r="251" spans="1:9" ht="17.25" customHeight="1">
      <c r="A251" s="98"/>
      <c r="B251" s="97"/>
      <c r="C251" s="34">
        <v>2025</v>
      </c>
      <c r="D251" s="22">
        <f t="shared" si="60"/>
        <v>3926.5</v>
      </c>
      <c r="E251" s="22">
        <f t="shared" si="60"/>
        <v>0</v>
      </c>
      <c r="F251" s="22">
        <f t="shared" si="60"/>
        <v>0</v>
      </c>
      <c r="G251" s="22">
        <f t="shared" si="60"/>
        <v>0</v>
      </c>
      <c r="H251" s="22">
        <f t="shared" si="60"/>
        <v>3926.5</v>
      </c>
      <c r="I251" s="22">
        <f t="shared" si="60"/>
        <v>0</v>
      </c>
    </row>
    <row r="252" spans="1:9" ht="17.25" customHeight="1">
      <c r="A252" s="98"/>
      <c r="B252" s="97"/>
      <c r="C252" s="34" t="s">
        <v>169</v>
      </c>
      <c r="D252" s="39">
        <f t="shared" si="60"/>
        <v>25750.3</v>
      </c>
      <c r="E252" s="39">
        <f t="shared" si="60"/>
        <v>0</v>
      </c>
      <c r="F252" s="39">
        <f t="shared" si="60"/>
        <v>0</v>
      </c>
      <c r="G252" s="39">
        <f t="shared" si="60"/>
        <v>0</v>
      </c>
      <c r="H252" s="39">
        <f t="shared" si="60"/>
        <v>25750.3</v>
      </c>
      <c r="I252" s="39">
        <f t="shared" si="60"/>
        <v>0</v>
      </c>
    </row>
    <row r="253" spans="1:9" ht="17.25" customHeight="1">
      <c r="A253" s="91" t="s">
        <v>214</v>
      </c>
      <c r="B253" s="104"/>
      <c r="C253" s="35">
        <v>2022</v>
      </c>
      <c r="D253" s="42">
        <f>SUM(E253:I253)</f>
        <v>8188.1</v>
      </c>
      <c r="E253" s="38">
        <v>0</v>
      </c>
      <c r="F253" s="38">
        <v>0</v>
      </c>
      <c r="G253" s="38">
        <v>0</v>
      </c>
      <c r="H253" s="38">
        <v>8188.1</v>
      </c>
      <c r="I253" s="38">
        <v>0</v>
      </c>
    </row>
    <row r="254" spans="1:9" ht="17.25" customHeight="1">
      <c r="A254" s="92"/>
      <c r="B254" s="104"/>
      <c r="C254" s="35">
        <v>2023</v>
      </c>
      <c r="D254" s="42">
        <f>SUM(E254:I254)</f>
        <v>7853.1</v>
      </c>
      <c r="E254" s="38">
        <v>0</v>
      </c>
      <c r="F254" s="38">
        <v>0</v>
      </c>
      <c r="G254" s="38">
        <v>0</v>
      </c>
      <c r="H254" s="38">
        <v>7853.1</v>
      </c>
      <c r="I254" s="38">
        <v>0</v>
      </c>
    </row>
    <row r="255" spans="1:9" ht="17.25" customHeight="1">
      <c r="A255" s="92"/>
      <c r="B255" s="104"/>
      <c r="C255" s="35">
        <v>2024</v>
      </c>
      <c r="D255" s="42">
        <f>SUM(E255:I255)</f>
        <v>3926.5</v>
      </c>
      <c r="E255" s="38">
        <v>0</v>
      </c>
      <c r="F255" s="38">
        <v>0</v>
      </c>
      <c r="G255" s="38">
        <v>0</v>
      </c>
      <c r="H255" s="38">
        <v>3926.5</v>
      </c>
      <c r="I255" s="38">
        <v>0</v>
      </c>
    </row>
    <row r="256" spans="1:9" ht="17.25" customHeight="1">
      <c r="A256" s="92"/>
      <c r="B256" s="104"/>
      <c r="C256" s="35">
        <v>2025</v>
      </c>
      <c r="D256" s="42">
        <f>SUM(E256:I256)</f>
        <v>3926.5</v>
      </c>
      <c r="E256" s="38">
        <v>0</v>
      </c>
      <c r="F256" s="38">
        <v>0</v>
      </c>
      <c r="G256" s="38">
        <v>0</v>
      </c>
      <c r="H256" s="38">
        <v>3926.5</v>
      </c>
      <c r="I256" s="38">
        <v>0</v>
      </c>
    </row>
    <row r="257" spans="1:9" ht="17.25" customHeight="1">
      <c r="A257" s="93"/>
      <c r="B257" s="104"/>
      <c r="C257" s="35" t="s">
        <v>169</v>
      </c>
      <c r="D257" s="42">
        <f t="shared" ref="D257:I257" si="61">SUM(D253:D256)</f>
        <v>23894.2</v>
      </c>
      <c r="E257" s="42">
        <f t="shared" si="61"/>
        <v>0</v>
      </c>
      <c r="F257" s="42">
        <f t="shared" si="61"/>
        <v>0</v>
      </c>
      <c r="G257" s="42">
        <f t="shared" si="61"/>
        <v>0</v>
      </c>
      <c r="H257" s="42">
        <f t="shared" si="61"/>
        <v>23894.2</v>
      </c>
      <c r="I257" s="42">
        <f t="shared" si="61"/>
        <v>0</v>
      </c>
    </row>
    <row r="258" spans="1:9" ht="17.25" customHeight="1">
      <c r="A258" s="91" t="s">
        <v>215</v>
      </c>
      <c r="B258" s="104"/>
      <c r="C258" s="35">
        <v>2022</v>
      </c>
      <c r="D258" s="42">
        <f>SUM(E258:I258)</f>
        <v>1198</v>
      </c>
      <c r="E258" s="38">
        <v>0</v>
      </c>
      <c r="F258" s="38">
        <v>0</v>
      </c>
      <c r="G258" s="38">
        <v>0</v>
      </c>
      <c r="H258" s="38">
        <v>1198</v>
      </c>
      <c r="I258" s="38">
        <v>0</v>
      </c>
    </row>
    <row r="259" spans="1:9" ht="17.25" customHeight="1">
      <c r="A259" s="92"/>
      <c r="B259" s="104"/>
      <c r="C259" s="35">
        <v>2023</v>
      </c>
      <c r="D259" s="42">
        <f>SUM(E259:I259)</f>
        <v>658.1</v>
      </c>
      <c r="E259" s="38">
        <v>0</v>
      </c>
      <c r="F259" s="38">
        <v>0</v>
      </c>
      <c r="G259" s="38">
        <v>0</v>
      </c>
      <c r="H259" s="38">
        <v>658.1</v>
      </c>
      <c r="I259" s="38">
        <v>0</v>
      </c>
    </row>
    <row r="260" spans="1:9" ht="17.25" customHeight="1">
      <c r="A260" s="92"/>
      <c r="B260" s="104"/>
      <c r="C260" s="35">
        <v>2024</v>
      </c>
      <c r="D260" s="42">
        <f>SUM(E260:I260)</f>
        <v>0</v>
      </c>
      <c r="E260" s="38">
        <v>0</v>
      </c>
      <c r="F260" s="38">
        <v>0</v>
      </c>
      <c r="G260" s="38">
        <v>0</v>
      </c>
      <c r="H260" s="38">
        <v>0</v>
      </c>
      <c r="I260" s="38">
        <v>0</v>
      </c>
    </row>
    <row r="261" spans="1:9" ht="17.25" customHeight="1">
      <c r="A261" s="92"/>
      <c r="B261" s="104"/>
      <c r="C261" s="35">
        <v>2025</v>
      </c>
      <c r="D261" s="42">
        <f>SUM(E261:I261)</f>
        <v>0</v>
      </c>
      <c r="E261" s="38">
        <v>0</v>
      </c>
      <c r="F261" s="38">
        <v>0</v>
      </c>
      <c r="G261" s="38">
        <v>0</v>
      </c>
      <c r="H261" s="38">
        <v>0</v>
      </c>
      <c r="I261" s="38">
        <v>0</v>
      </c>
    </row>
    <row r="262" spans="1:9" ht="17.25" customHeight="1">
      <c r="A262" s="93"/>
      <c r="B262" s="104"/>
      <c r="C262" s="35" t="s">
        <v>169</v>
      </c>
      <c r="D262" s="42">
        <f t="shared" ref="D262:I262" si="62">SUM(D258:D261)</f>
        <v>1856.1</v>
      </c>
      <c r="E262" s="42">
        <f t="shared" si="62"/>
        <v>0</v>
      </c>
      <c r="F262" s="42">
        <f t="shared" si="62"/>
        <v>0</v>
      </c>
      <c r="G262" s="42">
        <f t="shared" si="62"/>
        <v>0</v>
      </c>
      <c r="H262" s="42">
        <f t="shared" si="62"/>
        <v>1856.1</v>
      </c>
      <c r="I262" s="42">
        <f t="shared" si="62"/>
        <v>0</v>
      </c>
    </row>
    <row r="263" spans="1:9" ht="19.899999999999999" customHeight="1">
      <c r="A263" s="36" t="s">
        <v>216</v>
      </c>
      <c r="B263" s="33"/>
      <c r="C263" s="28"/>
      <c r="D263" s="29"/>
      <c r="E263" s="30"/>
      <c r="F263" s="30"/>
      <c r="G263" s="30"/>
      <c r="H263" s="30"/>
      <c r="I263" s="31"/>
    </row>
    <row r="264" spans="1:9" ht="15.6" customHeight="1">
      <c r="A264" s="98" t="s">
        <v>169</v>
      </c>
      <c r="B264" s="97"/>
      <c r="C264" s="34">
        <v>2022</v>
      </c>
      <c r="D264" s="22">
        <f>D269+D274+D279+D284</f>
        <v>995.7</v>
      </c>
      <c r="E264" s="22">
        <f t="shared" ref="E264:I264" si="63">E269+E274+E279+E284</f>
        <v>0</v>
      </c>
      <c r="F264" s="22">
        <f t="shared" si="63"/>
        <v>0</v>
      </c>
      <c r="G264" s="22">
        <f t="shared" si="63"/>
        <v>995.7</v>
      </c>
      <c r="H264" s="22">
        <f t="shared" si="63"/>
        <v>0</v>
      </c>
      <c r="I264" s="22">
        <f t="shared" si="63"/>
        <v>0</v>
      </c>
    </row>
    <row r="265" spans="1:9" ht="15" customHeight="1">
      <c r="A265" s="98"/>
      <c r="B265" s="97"/>
      <c r="C265" s="34">
        <v>2023</v>
      </c>
      <c r="D265" s="22">
        <f t="shared" ref="D265:I267" si="64">D270+D275+D280+D285</f>
        <v>1694.8</v>
      </c>
      <c r="E265" s="22">
        <f t="shared" si="64"/>
        <v>0</v>
      </c>
      <c r="F265" s="22">
        <f t="shared" si="64"/>
        <v>0</v>
      </c>
      <c r="G265" s="22">
        <f t="shared" si="64"/>
        <v>0</v>
      </c>
      <c r="H265" s="22">
        <f t="shared" si="64"/>
        <v>1694.8</v>
      </c>
      <c r="I265" s="22">
        <f t="shared" si="64"/>
        <v>0</v>
      </c>
    </row>
    <row r="266" spans="1:9" ht="15" customHeight="1">
      <c r="A266" s="98"/>
      <c r="B266" s="97"/>
      <c r="C266" s="34">
        <v>2024</v>
      </c>
      <c r="D266" s="22">
        <f t="shared" si="64"/>
        <v>4904.1000000000004</v>
      </c>
      <c r="E266" s="22">
        <f t="shared" si="64"/>
        <v>0</v>
      </c>
      <c r="F266" s="22">
        <f t="shared" si="64"/>
        <v>4560.8</v>
      </c>
      <c r="G266" s="22">
        <f t="shared" si="64"/>
        <v>0</v>
      </c>
      <c r="H266" s="22">
        <f t="shared" si="64"/>
        <v>343.3</v>
      </c>
      <c r="I266" s="22">
        <f t="shared" si="64"/>
        <v>0</v>
      </c>
    </row>
    <row r="267" spans="1:9" ht="15.6" customHeight="1">
      <c r="A267" s="98"/>
      <c r="B267" s="97"/>
      <c r="C267" s="34">
        <v>2025</v>
      </c>
      <c r="D267" s="22">
        <f t="shared" si="64"/>
        <v>38427.300000000003</v>
      </c>
      <c r="E267" s="22">
        <f t="shared" si="64"/>
        <v>0</v>
      </c>
      <c r="F267" s="22">
        <f t="shared" si="64"/>
        <v>35737.300000000003</v>
      </c>
      <c r="G267" s="22">
        <f t="shared" si="64"/>
        <v>0</v>
      </c>
      <c r="H267" s="22">
        <f t="shared" si="64"/>
        <v>2690</v>
      </c>
      <c r="I267" s="22">
        <f t="shared" si="64"/>
        <v>0</v>
      </c>
    </row>
    <row r="268" spans="1:9" ht="16.149999999999999" customHeight="1">
      <c r="A268" s="98"/>
      <c r="B268" s="97"/>
      <c r="C268" s="34" t="s">
        <v>169</v>
      </c>
      <c r="D268" s="22">
        <f t="shared" ref="D268:I268" si="65">D264+D265+D266+D267</f>
        <v>46021.9</v>
      </c>
      <c r="E268" s="22">
        <f t="shared" si="65"/>
        <v>0</v>
      </c>
      <c r="F268" s="22">
        <f>F264+F265+F266+F267</f>
        <v>40298.100000000006</v>
      </c>
      <c r="G268" s="22">
        <f t="shared" si="65"/>
        <v>995.7</v>
      </c>
      <c r="H268" s="22">
        <f t="shared" si="65"/>
        <v>4728.1000000000004</v>
      </c>
      <c r="I268" s="22">
        <f t="shared" si="65"/>
        <v>0</v>
      </c>
    </row>
    <row r="269" spans="1:9" ht="17.25" customHeight="1">
      <c r="A269" s="91" t="s">
        <v>217</v>
      </c>
      <c r="B269" s="104"/>
      <c r="C269" s="35">
        <v>2022</v>
      </c>
      <c r="D269" s="38">
        <f>SUM(E269:I269)</f>
        <v>0</v>
      </c>
      <c r="E269" s="38">
        <v>0</v>
      </c>
      <c r="F269" s="38">
        <v>0</v>
      </c>
      <c r="G269" s="38">
        <v>0</v>
      </c>
      <c r="H269" s="38">
        <v>0</v>
      </c>
      <c r="I269" s="38">
        <v>0</v>
      </c>
    </row>
    <row r="270" spans="1:9" ht="17.25" customHeight="1">
      <c r="A270" s="92"/>
      <c r="B270" s="104"/>
      <c r="C270" s="35">
        <v>2023</v>
      </c>
      <c r="D270" s="38">
        <f>SUM(E270:I270)</f>
        <v>0</v>
      </c>
      <c r="E270" s="38">
        <v>0</v>
      </c>
      <c r="F270" s="38">
        <v>0</v>
      </c>
      <c r="G270" s="38">
        <v>0</v>
      </c>
      <c r="H270" s="38">
        <v>0</v>
      </c>
      <c r="I270" s="38">
        <v>0</v>
      </c>
    </row>
    <row r="271" spans="1:9" ht="17.25" customHeight="1">
      <c r="A271" s="92"/>
      <c r="B271" s="104"/>
      <c r="C271" s="35">
        <v>2024</v>
      </c>
      <c r="D271" s="38">
        <f>SUM(E271:I271)</f>
        <v>0</v>
      </c>
      <c r="E271" s="38">
        <v>0</v>
      </c>
      <c r="F271" s="38">
        <v>0</v>
      </c>
      <c r="G271" s="38">
        <v>0</v>
      </c>
      <c r="H271" s="38">
        <v>0</v>
      </c>
      <c r="I271" s="38">
        <v>0</v>
      </c>
    </row>
    <row r="272" spans="1:9" ht="17.25" customHeight="1">
      <c r="A272" s="92"/>
      <c r="B272" s="104"/>
      <c r="C272" s="35">
        <v>2025</v>
      </c>
      <c r="D272" s="38">
        <f>SUM(E272:I272)</f>
        <v>32978.9</v>
      </c>
      <c r="E272" s="38">
        <v>0</v>
      </c>
      <c r="F272" s="38">
        <v>30670.3</v>
      </c>
      <c r="G272" s="38">
        <v>0</v>
      </c>
      <c r="H272" s="38">
        <v>2308.6</v>
      </c>
      <c r="I272" s="38">
        <v>0</v>
      </c>
    </row>
    <row r="273" spans="1:10" ht="17.25" customHeight="1">
      <c r="A273" s="93"/>
      <c r="B273" s="104"/>
      <c r="C273" s="35" t="s">
        <v>169</v>
      </c>
      <c r="D273" s="38">
        <f t="shared" ref="D273:I273" si="66">SUM(D269:D272)</f>
        <v>32978.9</v>
      </c>
      <c r="E273" s="38">
        <f t="shared" si="66"/>
        <v>0</v>
      </c>
      <c r="F273" s="38">
        <f t="shared" si="66"/>
        <v>30670.3</v>
      </c>
      <c r="G273" s="38">
        <f t="shared" si="66"/>
        <v>0</v>
      </c>
      <c r="H273" s="38">
        <f t="shared" si="66"/>
        <v>2308.6</v>
      </c>
      <c r="I273" s="38">
        <f t="shared" si="66"/>
        <v>0</v>
      </c>
    </row>
    <row r="274" spans="1:10" ht="17.25" customHeight="1">
      <c r="A274" s="100" t="s">
        <v>218</v>
      </c>
      <c r="B274" s="103"/>
      <c r="C274" s="43">
        <v>2022</v>
      </c>
      <c r="D274" s="44">
        <f>SUM(E274:I274)</f>
        <v>0</v>
      </c>
      <c r="E274" s="44">
        <v>0</v>
      </c>
      <c r="F274" s="44">
        <v>0</v>
      </c>
      <c r="G274" s="44">
        <v>0</v>
      </c>
      <c r="H274" s="44">
        <v>0</v>
      </c>
      <c r="I274" s="44">
        <v>0</v>
      </c>
    </row>
    <row r="275" spans="1:10" ht="17.25" customHeight="1">
      <c r="A275" s="101"/>
      <c r="B275" s="103"/>
      <c r="C275" s="35">
        <v>2023</v>
      </c>
      <c r="D275" s="38">
        <f>SUM(E275:I275)</f>
        <v>1694.8</v>
      </c>
      <c r="E275" s="38">
        <v>0</v>
      </c>
      <c r="F275" s="38">
        <v>0</v>
      </c>
      <c r="G275" s="38">
        <v>0</v>
      </c>
      <c r="H275" s="38">
        <f>967.3+727.5</f>
        <v>1694.8</v>
      </c>
      <c r="I275" s="38">
        <v>0</v>
      </c>
      <c r="J275" s="53">
        <v>727498.8</v>
      </c>
    </row>
    <row r="276" spans="1:10" ht="17.25" customHeight="1">
      <c r="A276" s="101"/>
      <c r="B276" s="103"/>
      <c r="C276" s="43">
        <v>2024</v>
      </c>
      <c r="D276" s="44">
        <f>SUM(E276:I276)</f>
        <v>0</v>
      </c>
      <c r="E276" s="44">
        <v>0</v>
      </c>
      <c r="F276" s="44">
        <v>0</v>
      </c>
      <c r="G276" s="44">
        <v>0</v>
      </c>
      <c r="H276" s="44">
        <v>0</v>
      </c>
      <c r="I276" s="44">
        <v>0</v>
      </c>
    </row>
    <row r="277" spans="1:10" ht="17.25" customHeight="1">
      <c r="A277" s="101"/>
      <c r="B277" s="103"/>
      <c r="C277" s="43">
        <v>2025</v>
      </c>
      <c r="D277" s="44">
        <f>SUM(E277:I277)</f>
        <v>0</v>
      </c>
      <c r="E277" s="44">
        <v>0</v>
      </c>
      <c r="F277" s="44">
        <v>0</v>
      </c>
      <c r="G277" s="44">
        <v>0</v>
      </c>
      <c r="H277" s="44">
        <v>0</v>
      </c>
      <c r="I277" s="44">
        <v>0</v>
      </c>
    </row>
    <row r="278" spans="1:10" ht="17.25" customHeight="1">
      <c r="A278" s="102"/>
      <c r="B278" s="103"/>
      <c r="C278" s="43" t="s">
        <v>169</v>
      </c>
      <c r="D278" s="44">
        <f t="shared" ref="D278:I278" si="67">SUM(D274:D277)</f>
        <v>1694.8</v>
      </c>
      <c r="E278" s="44">
        <f t="shared" si="67"/>
        <v>0</v>
      </c>
      <c r="F278" s="44">
        <f t="shared" si="67"/>
        <v>0</v>
      </c>
      <c r="G278" s="44">
        <f t="shared" si="67"/>
        <v>0</v>
      </c>
      <c r="H278" s="44">
        <f t="shared" si="67"/>
        <v>1694.8</v>
      </c>
      <c r="I278" s="44">
        <f t="shared" si="67"/>
        <v>0</v>
      </c>
    </row>
    <row r="279" spans="1:10" ht="17.25" customHeight="1">
      <c r="A279" s="100" t="s">
        <v>180</v>
      </c>
      <c r="B279" s="103"/>
      <c r="C279" s="43">
        <v>2022</v>
      </c>
      <c r="D279" s="44">
        <f>SUM(E279:I279)</f>
        <v>0</v>
      </c>
      <c r="E279" s="44">
        <v>0</v>
      </c>
      <c r="F279" s="44">
        <v>0</v>
      </c>
      <c r="G279" s="44">
        <v>0</v>
      </c>
      <c r="H279" s="44">
        <v>0</v>
      </c>
      <c r="I279" s="44">
        <v>0</v>
      </c>
    </row>
    <row r="280" spans="1:10" ht="17.25" customHeight="1">
      <c r="A280" s="101"/>
      <c r="B280" s="103"/>
      <c r="C280" s="35">
        <v>2023</v>
      </c>
      <c r="D280" s="38">
        <f>SUM(E280:I280)</f>
        <v>0</v>
      </c>
      <c r="E280" s="38">
        <v>0</v>
      </c>
      <c r="F280" s="38">
        <v>0</v>
      </c>
      <c r="G280" s="38">
        <v>0</v>
      </c>
      <c r="H280" s="38">
        <v>0</v>
      </c>
      <c r="I280" s="38">
        <v>0</v>
      </c>
    </row>
    <row r="281" spans="1:10" ht="17.25" customHeight="1">
      <c r="A281" s="101"/>
      <c r="B281" s="103"/>
      <c r="C281" s="43">
        <v>2024</v>
      </c>
      <c r="D281" s="44">
        <f>SUM(E281:I281)</f>
        <v>4904.1000000000004</v>
      </c>
      <c r="E281" s="44">
        <v>0</v>
      </c>
      <c r="F281" s="44">
        <v>4560.8</v>
      </c>
      <c r="G281" s="44">
        <v>0</v>
      </c>
      <c r="H281" s="44">
        <v>343.3</v>
      </c>
      <c r="I281" s="44">
        <v>0</v>
      </c>
    </row>
    <row r="282" spans="1:10" ht="17.25" customHeight="1">
      <c r="A282" s="101"/>
      <c r="B282" s="103"/>
      <c r="C282" s="43">
        <v>2025</v>
      </c>
      <c r="D282" s="44">
        <f>SUM(E282:I282)</f>
        <v>5448.4</v>
      </c>
      <c r="E282" s="44">
        <v>0</v>
      </c>
      <c r="F282" s="44">
        <v>5067</v>
      </c>
      <c r="G282" s="44">
        <v>0</v>
      </c>
      <c r="H282" s="44">
        <v>381.4</v>
      </c>
      <c r="I282" s="44">
        <v>0</v>
      </c>
    </row>
    <row r="283" spans="1:10" ht="17.25" customHeight="1">
      <c r="A283" s="102"/>
      <c r="B283" s="103"/>
      <c r="C283" s="43" t="s">
        <v>169</v>
      </c>
      <c r="D283" s="44">
        <f t="shared" ref="D283:I283" si="68">SUM(D279:D282)</f>
        <v>10352.5</v>
      </c>
      <c r="E283" s="44">
        <f t="shared" si="68"/>
        <v>0</v>
      </c>
      <c r="F283" s="44">
        <f t="shared" si="68"/>
        <v>9627.7999999999993</v>
      </c>
      <c r="G283" s="44">
        <f t="shared" si="68"/>
        <v>0</v>
      </c>
      <c r="H283" s="44">
        <f t="shared" si="68"/>
        <v>724.7</v>
      </c>
      <c r="I283" s="44">
        <f t="shared" si="68"/>
        <v>0</v>
      </c>
    </row>
    <row r="284" spans="1:10" ht="17.25" customHeight="1">
      <c r="A284" s="100" t="s">
        <v>219</v>
      </c>
      <c r="B284" s="103"/>
      <c r="C284" s="43">
        <v>2022</v>
      </c>
      <c r="D284" s="44">
        <f>SUM(E284:I284)</f>
        <v>995.7</v>
      </c>
      <c r="E284" s="44">
        <v>0</v>
      </c>
      <c r="F284" s="44">
        <v>0</v>
      </c>
      <c r="G284" s="44">
        <v>995.7</v>
      </c>
      <c r="H284" s="44">
        <v>0</v>
      </c>
      <c r="I284" s="44">
        <v>0</v>
      </c>
    </row>
    <row r="285" spans="1:10" ht="17.25" customHeight="1">
      <c r="A285" s="101"/>
      <c r="B285" s="103"/>
      <c r="C285" s="43">
        <v>2023</v>
      </c>
      <c r="D285" s="44">
        <f>SUM(E285:I285)</f>
        <v>0</v>
      </c>
      <c r="E285" s="44">
        <v>0</v>
      </c>
      <c r="F285" s="44">
        <v>0</v>
      </c>
      <c r="G285" s="44">
        <v>0</v>
      </c>
      <c r="H285" s="44">
        <v>0</v>
      </c>
      <c r="I285" s="44">
        <v>0</v>
      </c>
    </row>
    <row r="286" spans="1:10" ht="17.25" customHeight="1">
      <c r="A286" s="101"/>
      <c r="B286" s="103"/>
      <c r="C286" s="43">
        <v>2024</v>
      </c>
      <c r="D286" s="44">
        <f>SUM(E286:I286)</f>
        <v>0</v>
      </c>
      <c r="E286" s="44">
        <v>0</v>
      </c>
      <c r="F286" s="44">
        <v>0</v>
      </c>
      <c r="G286" s="44">
        <v>0</v>
      </c>
      <c r="H286" s="44">
        <v>0</v>
      </c>
      <c r="I286" s="44">
        <v>0</v>
      </c>
    </row>
    <row r="287" spans="1:10" ht="17.25" customHeight="1">
      <c r="A287" s="101"/>
      <c r="B287" s="103"/>
      <c r="C287" s="43">
        <v>2025</v>
      </c>
      <c r="D287" s="44">
        <f>SUM(E287:I287)</f>
        <v>0</v>
      </c>
      <c r="E287" s="44">
        <v>0</v>
      </c>
      <c r="F287" s="44">
        <v>0</v>
      </c>
      <c r="G287" s="44">
        <v>0</v>
      </c>
      <c r="H287" s="44">
        <v>0</v>
      </c>
      <c r="I287" s="44">
        <v>0</v>
      </c>
    </row>
    <row r="288" spans="1:10" ht="17.25" customHeight="1">
      <c r="A288" s="102"/>
      <c r="B288" s="103"/>
      <c r="C288" s="43" t="s">
        <v>169</v>
      </c>
      <c r="D288" s="44">
        <f t="shared" ref="D288:I288" si="69">SUM(D284:D287)</f>
        <v>995.7</v>
      </c>
      <c r="E288" s="44">
        <f t="shared" si="69"/>
        <v>0</v>
      </c>
      <c r="F288" s="44">
        <f t="shared" si="69"/>
        <v>0</v>
      </c>
      <c r="G288" s="44">
        <f t="shared" si="69"/>
        <v>995.7</v>
      </c>
      <c r="H288" s="44">
        <f t="shared" si="69"/>
        <v>0</v>
      </c>
      <c r="I288" s="44">
        <f t="shared" si="69"/>
        <v>0</v>
      </c>
    </row>
    <row r="289" spans="1:9" ht="23.25" customHeight="1">
      <c r="A289" s="36" t="s">
        <v>220</v>
      </c>
      <c r="B289" s="33"/>
      <c r="C289" s="28"/>
      <c r="D289" s="29"/>
      <c r="E289" s="30"/>
      <c r="F289" s="30"/>
      <c r="G289" s="30"/>
      <c r="H289" s="30"/>
      <c r="I289" s="31"/>
    </row>
    <row r="290" spans="1:9" ht="18" customHeight="1">
      <c r="A290" s="98" t="s">
        <v>169</v>
      </c>
      <c r="B290" s="97"/>
      <c r="C290" s="34">
        <v>2022</v>
      </c>
      <c r="D290" s="22">
        <f t="shared" ref="D290:I293" si="70">D295</f>
        <v>41170.199999999997</v>
      </c>
      <c r="E290" s="22">
        <f t="shared" si="70"/>
        <v>0</v>
      </c>
      <c r="F290" s="22">
        <f t="shared" si="70"/>
        <v>0</v>
      </c>
      <c r="G290" s="22">
        <f t="shared" si="70"/>
        <v>0</v>
      </c>
      <c r="H290" s="22">
        <f t="shared" si="70"/>
        <v>41170.199999999997</v>
      </c>
      <c r="I290" s="22">
        <f t="shared" si="70"/>
        <v>0</v>
      </c>
    </row>
    <row r="291" spans="1:9" ht="18" customHeight="1">
      <c r="A291" s="98"/>
      <c r="B291" s="97"/>
      <c r="C291" s="34">
        <v>2023</v>
      </c>
      <c r="D291" s="22">
        <f t="shared" si="70"/>
        <v>44103.9</v>
      </c>
      <c r="E291" s="22">
        <f t="shared" si="70"/>
        <v>0</v>
      </c>
      <c r="F291" s="22">
        <f t="shared" si="70"/>
        <v>0</v>
      </c>
      <c r="G291" s="22">
        <f t="shared" si="70"/>
        <v>0</v>
      </c>
      <c r="H291" s="22">
        <f t="shared" si="70"/>
        <v>44103.9</v>
      </c>
      <c r="I291" s="22">
        <f t="shared" si="70"/>
        <v>0</v>
      </c>
    </row>
    <row r="292" spans="1:9" ht="18" customHeight="1">
      <c r="A292" s="98"/>
      <c r="B292" s="97"/>
      <c r="C292" s="34">
        <v>2024</v>
      </c>
      <c r="D292" s="22">
        <f t="shared" si="70"/>
        <v>45525.3</v>
      </c>
      <c r="E292" s="22">
        <f t="shared" si="70"/>
        <v>0</v>
      </c>
      <c r="F292" s="22">
        <f t="shared" si="70"/>
        <v>0</v>
      </c>
      <c r="G292" s="22">
        <f t="shared" si="70"/>
        <v>0</v>
      </c>
      <c r="H292" s="22">
        <f t="shared" si="70"/>
        <v>45525.3</v>
      </c>
      <c r="I292" s="22">
        <f t="shared" si="70"/>
        <v>0</v>
      </c>
    </row>
    <row r="293" spans="1:9" ht="18" customHeight="1">
      <c r="A293" s="98"/>
      <c r="B293" s="97"/>
      <c r="C293" s="34">
        <v>2025</v>
      </c>
      <c r="D293" s="22">
        <f t="shared" si="70"/>
        <v>43498.9</v>
      </c>
      <c r="E293" s="22">
        <f t="shared" si="70"/>
        <v>0</v>
      </c>
      <c r="F293" s="22">
        <f t="shared" si="70"/>
        <v>0</v>
      </c>
      <c r="G293" s="22">
        <f t="shared" si="70"/>
        <v>0</v>
      </c>
      <c r="H293" s="22">
        <f t="shared" si="70"/>
        <v>43498.9</v>
      </c>
      <c r="I293" s="22">
        <f t="shared" si="70"/>
        <v>0</v>
      </c>
    </row>
    <row r="294" spans="1:9" ht="18" customHeight="1">
      <c r="A294" s="98"/>
      <c r="B294" s="97"/>
      <c r="C294" s="34" t="s">
        <v>169</v>
      </c>
      <c r="D294" s="22">
        <f t="shared" ref="D294:I294" si="71">SUM(D290:D293)</f>
        <v>174298.30000000002</v>
      </c>
      <c r="E294" s="22">
        <f t="shared" si="71"/>
        <v>0</v>
      </c>
      <c r="F294" s="22">
        <f t="shared" si="71"/>
        <v>0</v>
      </c>
      <c r="G294" s="22">
        <f t="shared" si="71"/>
        <v>0</v>
      </c>
      <c r="H294" s="22">
        <f t="shared" si="71"/>
        <v>174298.30000000002</v>
      </c>
      <c r="I294" s="22">
        <f t="shared" si="71"/>
        <v>0</v>
      </c>
    </row>
    <row r="295" spans="1:9" ht="18" customHeight="1">
      <c r="A295" s="91" t="s">
        <v>221</v>
      </c>
      <c r="B295" s="104"/>
      <c r="C295" s="35">
        <v>2022</v>
      </c>
      <c r="D295" s="38">
        <f>SUM(E295:I295)</f>
        <v>41170.199999999997</v>
      </c>
      <c r="E295" s="38">
        <v>0</v>
      </c>
      <c r="F295" s="38">
        <v>0</v>
      </c>
      <c r="G295" s="38">
        <v>0</v>
      </c>
      <c r="H295" s="38">
        <v>41170.199999999997</v>
      </c>
      <c r="I295" s="38">
        <v>0</v>
      </c>
    </row>
    <row r="296" spans="1:9" ht="18" customHeight="1">
      <c r="A296" s="92"/>
      <c r="B296" s="104"/>
      <c r="C296" s="35">
        <v>2023</v>
      </c>
      <c r="D296" s="38">
        <f>SUM(E296:I296)</f>
        <v>44103.9</v>
      </c>
      <c r="E296" s="38">
        <v>0</v>
      </c>
      <c r="F296" s="38">
        <v>0</v>
      </c>
      <c r="G296" s="38">
        <v>0</v>
      </c>
      <c r="H296" s="38">
        <v>44103.9</v>
      </c>
      <c r="I296" s="38">
        <v>0</v>
      </c>
    </row>
    <row r="297" spans="1:9" ht="18" customHeight="1">
      <c r="A297" s="92"/>
      <c r="B297" s="104"/>
      <c r="C297" s="35">
        <v>2024</v>
      </c>
      <c r="D297" s="38">
        <f>SUM(E297:I297)</f>
        <v>45525.3</v>
      </c>
      <c r="E297" s="38">
        <v>0</v>
      </c>
      <c r="F297" s="38">
        <v>0</v>
      </c>
      <c r="G297" s="38">
        <v>0</v>
      </c>
      <c r="H297" s="38">
        <v>45525.3</v>
      </c>
      <c r="I297" s="38">
        <v>0</v>
      </c>
    </row>
    <row r="298" spans="1:9" ht="18" customHeight="1">
      <c r="A298" s="92"/>
      <c r="B298" s="104"/>
      <c r="C298" s="35">
        <v>2025</v>
      </c>
      <c r="D298" s="38">
        <f>SUM(E298:I298)</f>
        <v>43498.9</v>
      </c>
      <c r="E298" s="38">
        <v>0</v>
      </c>
      <c r="F298" s="38">
        <v>0</v>
      </c>
      <c r="G298" s="38">
        <v>0</v>
      </c>
      <c r="H298" s="38">
        <v>43498.9</v>
      </c>
      <c r="I298" s="38">
        <v>0</v>
      </c>
    </row>
    <row r="299" spans="1:9" ht="18" customHeight="1">
      <c r="A299" s="93"/>
      <c r="B299" s="104"/>
      <c r="C299" s="35" t="s">
        <v>169</v>
      </c>
      <c r="D299" s="38">
        <f t="shared" ref="D299:I299" si="72">SUM(D295:D298)</f>
        <v>174298.30000000002</v>
      </c>
      <c r="E299" s="38">
        <f t="shared" si="72"/>
        <v>0</v>
      </c>
      <c r="F299" s="38">
        <f t="shared" si="72"/>
        <v>0</v>
      </c>
      <c r="G299" s="38">
        <f t="shared" si="72"/>
        <v>0</v>
      </c>
      <c r="H299" s="38">
        <f t="shared" si="72"/>
        <v>174298.30000000002</v>
      </c>
      <c r="I299" s="38">
        <f t="shared" si="72"/>
        <v>0</v>
      </c>
    </row>
    <row r="300" spans="1:9" ht="24.75" customHeight="1">
      <c r="A300" s="36" t="s">
        <v>222</v>
      </c>
      <c r="B300" s="33"/>
      <c r="C300" s="28"/>
      <c r="D300" s="29"/>
      <c r="E300" s="30"/>
      <c r="F300" s="30"/>
      <c r="G300" s="30"/>
      <c r="H300" s="30"/>
      <c r="I300" s="31"/>
    </row>
    <row r="301" spans="1:9" ht="16.5" customHeight="1">
      <c r="A301" s="98" t="s">
        <v>169</v>
      </c>
      <c r="B301" s="97"/>
      <c r="C301" s="34">
        <v>2022</v>
      </c>
      <c r="D301" s="22">
        <f t="shared" ref="D301:I304" si="73">D306</f>
        <v>0</v>
      </c>
      <c r="E301" s="22">
        <f t="shared" si="73"/>
        <v>0</v>
      </c>
      <c r="F301" s="22">
        <f t="shared" si="73"/>
        <v>0</v>
      </c>
      <c r="G301" s="22">
        <f t="shared" si="73"/>
        <v>0</v>
      </c>
      <c r="H301" s="22">
        <f t="shared" si="73"/>
        <v>0</v>
      </c>
      <c r="I301" s="22">
        <f t="shared" si="73"/>
        <v>0</v>
      </c>
    </row>
    <row r="302" spans="1:9" ht="16.5" customHeight="1">
      <c r="A302" s="98"/>
      <c r="B302" s="97"/>
      <c r="C302" s="34">
        <v>2023</v>
      </c>
      <c r="D302" s="22">
        <f t="shared" si="73"/>
        <v>0</v>
      </c>
      <c r="E302" s="22">
        <f t="shared" si="73"/>
        <v>0</v>
      </c>
      <c r="F302" s="22">
        <f t="shared" si="73"/>
        <v>0</v>
      </c>
      <c r="G302" s="22">
        <f t="shared" si="73"/>
        <v>0</v>
      </c>
      <c r="H302" s="22">
        <f t="shared" si="73"/>
        <v>0</v>
      </c>
      <c r="I302" s="22">
        <f t="shared" si="73"/>
        <v>0</v>
      </c>
    </row>
    <row r="303" spans="1:9" ht="16.5" customHeight="1">
      <c r="A303" s="98"/>
      <c r="B303" s="97"/>
      <c r="C303" s="34">
        <v>2024</v>
      </c>
      <c r="D303" s="22">
        <f t="shared" si="73"/>
        <v>0</v>
      </c>
      <c r="E303" s="22">
        <f t="shared" si="73"/>
        <v>0</v>
      </c>
      <c r="F303" s="22">
        <f t="shared" si="73"/>
        <v>0</v>
      </c>
      <c r="G303" s="22">
        <f t="shared" si="73"/>
        <v>0</v>
      </c>
      <c r="H303" s="22">
        <f t="shared" si="73"/>
        <v>0</v>
      </c>
      <c r="I303" s="22">
        <f t="shared" si="73"/>
        <v>0</v>
      </c>
    </row>
    <row r="304" spans="1:9" ht="16.5" customHeight="1">
      <c r="A304" s="98"/>
      <c r="B304" s="97"/>
      <c r="C304" s="34">
        <v>2025</v>
      </c>
      <c r="D304" s="22">
        <f t="shared" si="73"/>
        <v>0</v>
      </c>
      <c r="E304" s="22">
        <f t="shared" si="73"/>
        <v>0</v>
      </c>
      <c r="F304" s="22">
        <f t="shared" si="73"/>
        <v>0</v>
      </c>
      <c r="G304" s="22">
        <f t="shared" si="73"/>
        <v>0</v>
      </c>
      <c r="H304" s="22">
        <f t="shared" si="73"/>
        <v>0</v>
      </c>
      <c r="I304" s="22">
        <f t="shared" si="73"/>
        <v>0</v>
      </c>
    </row>
    <row r="305" spans="1:9" ht="16.5" customHeight="1">
      <c r="A305" s="98"/>
      <c r="B305" s="97"/>
      <c r="C305" s="34" t="s">
        <v>169</v>
      </c>
      <c r="D305" s="22">
        <f t="shared" ref="D305:I305" si="74">SUM(D301:D304)</f>
        <v>0</v>
      </c>
      <c r="E305" s="22">
        <f t="shared" si="74"/>
        <v>0</v>
      </c>
      <c r="F305" s="22">
        <f t="shared" si="74"/>
        <v>0</v>
      </c>
      <c r="G305" s="22">
        <f t="shared" si="74"/>
        <v>0</v>
      </c>
      <c r="H305" s="22">
        <f t="shared" si="74"/>
        <v>0</v>
      </c>
      <c r="I305" s="22">
        <f t="shared" si="74"/>
        <v>0</v>
      </c>
    </row>
    <row r="306" spans="1:9" ht="16.5" customHeight="1">
      <c r="A306" s="91" t="s">
        <v>223</v>
      </c>
      <c r="B306" s="104"/>
      <c r="C306" s="35">
        <v>2022</v>
      </c>
      <c r="D306" s="38">
        <f>SUM(E306:I306)</f>
        <v>0</v>
      </c>
      <c r="E306" s="38">
        <v>0</v>
      </c>
      <c r="F306" s="38">
        <v>0</v>
      </c>
      <c r="G306" s="38">
        <v>0</v>
      </c>
      <c r="H306" s="38">
        <v>0</v>
      </c>
      <c r="I306" s="38">
        <v>0</v>
      </c>
    </row>
    <row r="307" spans="1:9" ht="16.5" customHeight="1">
      <c r="A307" s="92"/>
      <c r="B307" s="104"/>
      <c r="C307" s="35">
        <v>2023</v>
      </c>
      <c r="D307" s="38">
        <f>SUM(E307:I307)</f>
        <v>0</v>
      </c>
      <c r="E307" s="38">
        <v>0</v>
      </c>
      <c r="F307" s="38">
        <v>0</v>
      </c>
      <c r="G307" s="38">
        <v>0</v>
      </c>
      <c r="H307" s="38">
        <v>0</v>
      </c>
      <c r="I307" s="38">
        <v>0</v>
      </c>
    </row>
    <row r="308" spans="1:9" ht="16.5" customHeight="1">
      <c r="A308" s="92"/>
      <c r="B308" s="104"/>
      <c r="C308" s="35">
        <v>2024</v>
      </c>
      <c r="D308" s="38">
        <f>SUM(E308:I308)</f>
        <v>0</v>
      </c>
      <c r="E308" s="38">
        <v>0</v>
      </c>
      <c r="F308" s="38">
        <v>0</v>
      </c>
      <c r="G308" s="38">
        <v>0</v>
      </c>
      <c r="H308" s="38">
        <v>0</v>
      </c>
      <c r="I308" s="38">
        <v>0</v>
      </c>
    </row>
    <row r="309" spans="1:9" ht="16.5" customHeight="1">
      <c r="A309" s="92"/>
      <c r="B309" s="104"/>
      <c r="C309" s="35">
        <v>2025</v>
      </c>
      <c r="D309" s="38">
        <f>SUM(E309:I309)</f>
        <v>0</v>
      </c>
      <c r="E309" s="38">
        <v>0</v>
      </c>
      <c r="F309" s="38">
        <v>0</v>
      </c>
      <c r="G309" s="38">
        <v>0</v>
      </c>
      <c r="H309" s="38">
        <v>0</v>
      </c>
      <c r="I309" s="38">
        <v>0</v>
      </c>
    </row>
    <row r="310" spans="1:9" ht="16.5" customHeight="1">
      <c r="A310" s="93"/>
      <c r="B310" s="104"/>
      <c r="C310" s="35" t="s">
        <v>169</v>
      </c>
      <c r="D310" s="38">
        <f>SUM(D306:D309)</f>
        <v>0</v>
      </c>
      <c r="E310" s="38">
        <f>SUM(E305:E309)</f>
        <v>0</v>
      </c>
      <c r="F310" s="38">
        <f>SUM(F305:F309)</f>
        <v>0</v>
      </c>
      <c r="G310" s="38">
        <f>SUM(G305:G309)</f>
        <v>0</v>
      </c>
      <c r="H310" s="38">
        <f>SUM(H305:H309)</f>
        <v>0</v>
      </c>
      <c r="I310" s="38">
        <f>SUM(I305:I309)</f>
        <v>0</v>
      </c>
    </row>
    <row r="311" spans="1:9">
      <c r="A311" s="45"/>
      <c r="B311" s="46"/>
      <c r="C311" s="47"/>
      <c r="D311" s="48"/>
      <c r="E311" s="49"/>
      <c r="F311" s="49"/>
      <c r="G311" s="49"/>
      <c r="H311" s="49"/>
      <c r="I311" s="49"/>
    </row>
    <row r="312" spans="1:9">
      <c r="A312" s="45"/>
      <c r="B312" s="46"/>
      <c r="C312" s="47"/>
      <c r="D312" s="48"/>
      <c r="E312" s="49"/>
      <c r="F312" s="49"/>
      <c r="G312" s="49"/>
      <c r="H312" s="49"/>
      <c r="I312" s="49"/>
    </row>
  </sheetData>
  <mergeCells count="122">
    <mergeCell ref="A253:A257"/>
    <mergeCell ref="B253:B257"/>
    <mergeCell ref="A258:A262"/>
    <mergeCell ref="B258:B262"/>
    <mergeCell ref="A264:A268"/>
    <mergeCell ref="B264:B268"/>
    <mergeCell ref="A236:I236"/>
    <mergeCell ref="A237:A241"/>
    <mergeCell ref="A306:A310"/>
    <mergeCell ref="B306:B310"/>
    <mergeCell ref="A290:A294"/>
    <mergeCell ref="B290:B294"/>
    <mergeCell ref="A295:A299"/>
    <mergeCell ref="B295:B299"/>
    <mergeCell ref="A301:A305"/>
    <mergeCell ref="B301:B305"/>
    <mergeCell ref="A269:A273"/>
    <mergeCell ref="B269:B273"/>
    <mergeCell ref="A274:A278"/>
    <mergeCell ref="B274:B278"/>
    <mergeCell ref="A284:A288"/>
    <mergeCell ref="B284:B288"/>
    <mergeCell ref="B237:B241"/>
    <mergeCell ref="A242:A246"/>
    <mergeCell ref="B242:B246"/>
    <mergeCell ref="A248:A252"/>
    <mergeCell ref="B248:B252"/>
    <mergeCell ref="A221:A225"/>
    <mergeCell ref="B221:B225"/>
    <mergeCell ref="A226:A230"/>
    <mergeCell ref="B226:B230"/>
    <mergeCell ref="A231:A235"/>
    <mergeCell ref="B231:B235"/>
    <mergeCell ref="A205:A209"/>
    <mergeCell ref="B205:B209"/>
    <mergeCell ref="A210:A214"/>
    <mergeCell ref="B210:B214"/>
    <mergeCell ref="A216:A220"/>
    <mergeCell ref="B216:B220"/>
    <mergeCell ref="A183:A187"/>
    <mergeCell ref="B183:B187"/>
    <mergeCell ref="A188:I188"/>
    <mergeCell ref="A189:A193"/>
    <mergeCell ref="B189:B193"/>
    <mergeCell ref="A194:A198"/>
    <mergeCell ref="B194:B198"/>
    <mergeCell ref="A199:A203"/>
    <mergeCell ref="B199:B203"/>
    <mergeCell ref="A158:A162"/>
    <mergeCell ref="B158:B162"/>
    <mergeCell ref="A163:A167"/>
    <mergeCell ref="B163:B167"/>
    <mergeCell ref="A168:A172"/>
    <mergeCell ref="B168:B172"/>
    <mergeCell ref="A143:A147"/>
    <mergeCell ref="B143:B147"/>
    <mergeCell ref="A148:A152"/>
    <mergeCell ref="B148:B152"/>
    <mergeCell ref="A153:A157"/>
    <mergeCell ref="B153:B157"/>
    <mergeCell ref="A128:A132"/>
    <mergeCell ref="B128:B132"/>
    <mergeCell ref="A133:A137"/>
    <mergeCell ref="B133:B137"/>
    <mergeCell ref="A138:A142"/>
    <mergeCell ref="B138:B142"/>
    <mergeCell ref="A111:A115"/>
    <mergeCell ref="B111:B115"/>
    <mergeCell ref="A117:A121"/>
    <mergeCell ref="B117:B121"/>
    <mergeCell ref="A123:A127"/>
    <mergeCell ref="B123:B127"/>
    <mergeCell ref="A96:A100"/>
    <mergeCell ref="B96:B100"/>
    <mergeCell ref="A101:A105"/>
    <mergeCell ref="B101:B105"/>
    <mergeCell ref="A106:A110"/>
    <mergeCell ref="B106:B110"/>
    <mergeCell ref="A86:A90"/>
    <mergeCell ref="B86:B90"/>
    <mergeCell ref="A91:A95"/>
    <mergeCell ref="B91:B95"/>
    <mergeCell ref="A66:A70"/>
    <mergeCell ref="B66:B70"/>
    <mergeCell ref="A71:A75"/>
    <mergeCell ref="B71:B75"/>
    <mergeCell ref="A76:A80"/>
    <mergeCell ref="B76:B80"/>
    <mergeCell ref="A61:A65"/>
    <mergeCell ref="B61:B65"/>
    <mergeCell ref="A36:A40"/>
    <mergeCell ref="B36:B40"/>
    <mergeCell ref="A41:A45"/>
    <mergeCell ref="B41:B45"/>
    <mergeCell ref="A46:A50"/>
    <mergeCell ref="B46:B50"/>
    <mergeCell ref="A56:A60"/>
    <mergeCell ref="B56:B60"/>
    <mergeCell ref="A81:A85"/>
    <mergeCell ref="B81:B85"/>
    <mergeCell ref="D7:I7"/>
    <mergeCell ref="A10:A14"/>
    <mergeCell ref="B10:B14"/>
    <mergeCell ref="A279:A283"/>
    <mergeCell ref="B279:B283"/>
    <mergeCell ref="A173:A177"/>
    <mergeCell ref="B173:B177"/>
    <mergeCell ref="A178:A182"/>
    <mergeCell ref="B178:B182"/>
    <mergeCell ref="A26:A30"/>
    <mergeCell ref="B26:B30"/>
    <mergeCell ref="A16:A20"/>
    <mergeCell ref="B16:B20"/>
    <mergeCell ref="A21:A25"/>
    <mergeCell ref="B21:B25"/>
    <mergeCell ref="A31:A35"/>
    <mergeCell ref="B31:B35"/>
    <mergeCell ref="A7:A8"/>
    <mergeCell ref="B7:B8"/>
    <mergeCell ref="C7:C8"/>
    <mergeCell ref="A51:A55"/>
    <mergeCell ref="B51:B55"/>
  </mergeCells>
  <hyperlinks>
    <hyperlink ref="I2" location="sub_1000" display="sub_1000"/>
  </hyperlinks>
  <pageMargins left="0.39370078740157483" right="0.39370078740157483" top="0.78740157480314965" bottom="0.39370078740157483" header="0.51181102362204722" footer="0.51181102362204722"/>
  <pageSetup paperSize="9" scale="78" fitToHeight="0" orientation="landscape" r:id="rId1"/>
  <headerFooter alignWithMargins="0"/>
  <rowBreaks count="6" manualBreakCount="6">
    <brk id="25" max="8" man="1"/>
    <brk id="142" max="8" man="1"/>
    <brk id="167" max="8" man="1"/>
    <brk id="198" max="8" man="1"/>
    <brk id="230" max="8" man="1"/>
    <brk id="294"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3</vt:i4>
      </vt:variant>
    </vt:vector>
  </HeadingPairs>
  <TitlesOfParts>
    <vt:vector size="5" baseType="lpstr">
      <vt:lpstr>Приложение 1 ТЕКСТ</vt:lpstr>
      <vt:lpstr>Приложение 3 </vt:lpstr>
      <vt:lpstr>'Приложение 3 '!Заголовки_для_печати</vt:lpstr>
      <vt:lpstr>'Приложение 1 ТЕКСТ'!Область_печати</vt:lpstr>
      <vt:lpstr>'Приложение 3 '!Область_печати</vt:lpstr>
    </vt:vector>
  </TitlesOfParts>
  <Company>Dnsoft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Экономист</dc:creator>
  <cp:lastModifiedBy>FedorovaYN</cp:lastModifiedBy>
  <cp:lastPrinted>2023-09-21T10:52:38Z</cp:lastPrinted>
  <dcterms:created xsi:type="dcterms:W3CDTF">2013-05-31T09:08:35Z</dcterms:created>
  <dcterms:modified xsi:type="dcterms:W3CDTF">2023-09-21T10:53:44Z</dcterms:modified>
</cp:coreProperties>
</file>