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 activeTab="2"/>
  </bookViews>
  <sheets>
    <sheet name="Паспорт МП культура МП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F11" i="3"/>
  <c r="F9"/>
  <c r="F27"/>
  <c r="G82"/>
  <c r="H82"/>
  <c r="I82"/>
  <c r="J82"/>
  <c r="G83"/>
  <c r="H83"/>
  <c r="I83"/>
  <c r="J83"/>
  <c r="G84"/>
  <c r="H84"/>
  <c r="I84"/>
  <c r="J84"/>
  <c r="F84"/>
  <c r="F83"/>
  <c r="F82"/>
  <c r="F81"/>
  <c r="F80"/>
  <c r="F101"/>
  <c r="G101"/>
  <c r="H101"/>
  <c r="I101"/>
  <c r="J101"/>
  <c r="E100"/>
  <c r="E99"/>
  <c r="E98"/>
  <c r="E101" s="1"/>
  <c r="F18" l="1"/>
  <c r="F17"/>
  <c r="G17"/>
  <c r="H17"/>
  <c r="I17"/>
  <c r="J17"/>
  <c r="G18"/>
  <c r="H18"/>
  <c r="I18"/>
  <c r="J18"/>
  <c r="G16"/>
  <c r="H16"/>
  <c r="I16"/>
  <c r="J16"/>
  <c r="F16"/>
  <c r="J23"/>
  <c r="I23"/>
  <c r="H23"/>
  <c r="G23"/>
  <c r="F23"/>
  <c r="E22"/>
  <c r="E23" s="1"/>
  <c r="E21"/>
  <c r="E20"/>
  <c r="H181" l="1"/>
  <c r="I165"/>
  <c r="J165"/>
  <c r="F164"/>
  <c r="G164"/>
  <c r="H164"/>
  <c r="I164"/>
  <c r="J164"/>
  <c r="F165"/>
  <c r="G165"/>
  <c r="H165"/>
  <c r="G163"/>
  <c r="H163"/>
  <c r="I163"/>
  <c r="J163"/>
  <c r="G162"/>
  <c r="F163"/>
  <c r="F162"/>
  <c r="H162"/>
  <c r="I162"/>
  <c r="J162"/>
  <c r="J161"/>
  <c r="G161"/>
  <c r="H161"/>
  <c r="F161"/>
  <c r="J177"/>
  <c r="J172"/>
  <c r="H172"/>
  <c r="G172"/>
  <c r="F172"/>
  <c r="E171"/>
  <c r="E170"/>
  <c r="E169"/>
  <c r="E168"/>
  <c r="I167"/>
  <c r="E167" s="1"/>
  <c r="I161" l="1"/>
  <c r="E172"/>
  <c r="I172"/>
  <c r="J19"/>
  <c r="F19"/>
  <c r="G19"/>
  <c r="H19"/>
  <c r="I19"/>
  <c r="E18"/>
  <c r="J36"/>
  <c r="G36"/>
  <c r="H36"/>
  <c r="I36"/>
  <c r="F36"/>
  <c r="F35"/>
  <c r="J43"/>
  <c r="F43"/>
  <c r="G43"/>
  <c r="H43"/>
  <c r="I43"/>
  <c r="E42"/>
  <c r="J55"/>
  <c r="F55"/>
  <c r="G55"/>
  <c r="H55"/>
  <c r="I55"/>
  <c r="E54"/>
  <c r="J49"/>
  <c r="F49"/>
  <c r="G49"/>
  <c r="H49"/>
  <c r="I49"/>
  <c r="E48"/>
  <c r="J60"/>
  <c r="F60"/>
  <c r="G60"/>
  <c r="H60"/>
  <c r="I60"/>
  <c r="E59"/>
  <c r="J66"/>
  <c r="F66"/>
  <c r="G66"/>
  <c r="H66"/>
  <c r="I66"/>
  <c r="E65"/>
  <c r="J72"/>
  <c r="F72"/>
  <c r="G72"/>
  <c r="H72"/>
  <c r="I72"/>
  <c r="E71"/>
  <c r="J78"/>
  <c r="F78"/>
  <c r="G78"/>
  <c r="H78"/>
  <c r="I78"/>
  <c r="E77"/>
  <c r="J91"/>
  <c r="F91"/>
  <c r="G91"/>
  <c r="H91"/>
  <c r="I91"/>
  <c r="E90"/>
  <c r="J97"/>
  <c r="F97"/>
  <c r="G97"/>
  <c r="H97"/>
  <c r="I97"/>
  <c r="E96"/>
  <c r="H110"/>
  <c r="J110"/>
  <c r="F110"/>
  <c r="G110"/>
  <c r="I110"/>
  <c r="E109"/>
  <c r="J116"/>
  <c r="F116"/>
  <c r="G116"/>
  <c r="H116"/>
  <c r="E115"/>
  <c r="J122"/>
  <c r="J128"/>
  <c r="F122"/>
  <c r="G122"/>
  <c r="H122"/>
  <c r="I122"/>
  <c r="E121"/>
  <c r="I128"/>
  <c r="F128"/>
  <c r="G128"/>
  <c r="H128"/>
  <c r="E127"/>
  <c r="J134"/>
  <c r="F134"/>
  <c r="G134"/>
  <c r="H134"/>
  <c r="I134"/>
  <c r="E133"/>
  <c r="J140"/>
  <c r="F140"/>
  <c r="G140"/>
  <c r="H140"/>
  <c r="I140"/>
  <c r="E139"/>
  <c r="J146"/>
  <c r="F146"/>
  <c r="G146"/>
  <c r="H146"/>
  <c r="I146"/>
  <c r="E145"/>
  <c r="J152"/>
  <c r="G152"/>
  <c r="H152"/>
  <c r="I152"/>
  <c r="F152"/>
  <c r="F151"/>
  <c r="J159"/>
  <c r="F159"/>
  <c r="G159"/>
  <c r="H159"/>
  <c r="I159"/>
  <c r="E158"/>
  <c r="J183"/>
  <c r="J188"/>
  <c r="F177"/>
  <c r="G177"/>
  <c r="H177"/>
  <c r="I177"/>
  <c r="E176"/>
  <c r="G183"/>
  <c r="H183"/>
  <c r="I183"/>
  <c r="F183"/>
  <c r="F182"/>
  <c r="F197"/>
  <c r="G197"/>
  <c r="H197"/>
  <c r="I197"/>
  <c r="J197"/>
  <c r="E196"/>
  <c r="F202"/>
  <c r="G202"/>
  <c r="H202"/>
  <c r="I202"/>
  <c r="J202"/>
  <c r="E201"/>
  <c r="J208"/>
  <c r="I208"/>
  <c r="H208"/>
  <c r="G208"/>
  <c r="F208"/>
  <c r="E207"/>
  <c r="F214"/>
  <c r="G214"/>
  <c r="H214"/>
  <c r="I214"/>
  <c r="J214"/>
  <c r="E219"/>
  <c r="E213"/>
  <c r="J220"/>
  <c r="F220"/>
  <c r="G220"/>
  <c r="H220"/>
  <c r="I220"/>
  <c r="F28" l="1"/>
  <c r="F12" s="1"/>
  <c r="J29"/>
  <c r="J13" s="1"/>
  <c r="F29"/>
  <c r="F13" s="1"/>
  <c r="I29"/>
  <c r="I13" s="1"/>
  <c r="E36"/>
  <c r="H29"/>
  <c r="H13" s="1"/>
  <c r="G29"/>
  <c r="G13" s="1"/>
  <c r="E84"/>
  <c r="E152"/>
  <c r="E165"/>
  <c r="E183"/>
  <c r="I81"/>
  <c r="E13" l="1"/>
  <c r="D44" i="1" s="1"/>
  <c r="E29" i="3"/>
  <c r="G32"/>
  <c r="H32"/>
  <c r="I32"/>
  <c r="J32"/>
  <c r="G33"/>
  <c r="H33"/>
  <c r="I33"/>
  <c r="J33"/>
  <c r="G34"/>
  <c r="H34"/>
  <c r="I34"/>
  <c r="J34"/>
  <c r="G35"/>
  <c r="H35"/>
  <c r="I35"/>
  <c r="J35"/>
  <c r="F34"/>
  <c r="F33"/>
  <c r="F32"/>
  <c r="F37" s="1"/>
  <c r="E58"/>
  <c r="E57"/>
  <c r="E56"/>
  <c r="G179"/>
  <c r="H179"/>
  <c r="I179"/>
  <c r="J179"/>
  <c r="G180"/>
  <c r="H180"/>
  <c r="I180"/>
  <c r="J180"/>
  <c r="G181"/>
  <c r="I181"/>
  <c r="J181"/>
  <c r="G182"/>
  <c r="H182"/>
  <c r="I182"/>
  <c r="J182"/>
  <c r="F181"/>
  <c r="F180"/>
  <c r="F179"/>
  <c r="E200"/>
  <c r="E199"/>
  <c r="E198"/>
  <c r="G80"/>
  <c r="H80"/>
  <c r="J80"/>
  <c r="G81"/>
  <c r="H81"/>
  <c r="J81"/>
  <c r="E195"/>
  <c r="E194"/>
  <c r="E193"/>
  <c r="F184" l="1"/>
  <c r="E197"/>
  <c r="E60"/>
  <c r="J37"/>
  <c r="G37"/>
  <c r="E202"/>
  <c r="J184"/>
  <c r="H37"/>
  <c r="H85"/>
  <c r="I184"/>
  <c r="G85"/>
  <c r="H184"/>
  <c r="F85"/>
  <c r="J85"/>
  <c r="G184"/>
  <c r="I37"/>
  <c r="E33"/>
  <c r="E16"/>
  <c r="E40"/>
  <c r="E46"/>
  <c r="E52"/>
  <c r="E63"/>
  <c r="E69"/>
  <c r="E75"/>
  <c r="E88"/>
  <c r="E94"/>
  <c r="E104"/>
  <c r="E107"/>
  <c r="E113"/>
  <c r="E119"/>
  <c r="E125"/>
  <c r="E131"/>
  <c r="E137"/>
  <c r="E143"/>
  <c r="I150"/>
  <c r="G150"/>
  <c r="H150"/>
  <c r="J150"/>
  <c r="F150"/>
  <c r="E156"/>
  <c r="E174"/>
  <c r="E187"/>
  <c r="J192"/>
  <c r="E191"/>
  <c r="E205"/>
  <c r="E211"/>
  <c r="E217"/>
  <c r="J27" l="1"/>
  <c r="J11" s="1"/>
  <c r="H27"/>
  <c r="H11" s="1"/>
  <c r="G27"/>
  <c r="G11" s="1"/>
  <c r="I27"/>
  <c r="I11" s="1"/>
  <c r="E34"/>
  <c r="E82"/>
  <c r="E181"/>
  <c r="E83"/>
  <c r="E150"/>
  <c r="E163"/>
  <c r="E11" l="1"/>
  <c r="D42" i="1" s="1"/>
  <c r="E27" i="3"/>
  <c r="I166"/>
  <c r="I148"/>
  <c r="E120" l="1"/>
  <c r="E118"/>
  <c r="E117"/>
  <c r="E122" l="1"/>
  <c r="I111"/>
  <c r="I80" l="1"/>
  <c r="I85" s="1"/>
  <c r="I116"/>
  <c r="E114"/>
  <c r="E112"/>
  <c r="E111"/>
  <c r="E116" l="1"/>
  <c r="E80"/>
  <c r="F149"/>
  <c r="G149"/>
  <c r="H149"/>
  <c r="I149"/>
  <c r="J149"/>
  <c r="G151"/>
  <c r="G153" s="1"/>
  <c r="H151"/>
  <c r="I151"/>
  <c r="J151"/>
  <c r="G148"/>
  <c r="H148"/>
  <c r="J148"/>
  <c r="F148"/>
  <c r="I153" l="1"/>
  <c r="H153"/>
  <c r="F153"/>
  <c r="J153"/>
  <c r="E149"/>
  <c r="E151"/>
  <c r="E148"/>
  <c r="I25"/>
  <c r="I9" s="1"/>
  <c r="G166"/>
  <c r="H166"/>
  <c r="J166"/>
  <c r="F166"/>
  <c r="E218"/>
  <c r="E216"/>
  <c r="E215"/>
  <c r="E212"/>
  <c r="E210"/>
  <c r="E209"/>
  <c r="E206"/>
  <c r="E204"/>
  <c r="E203"/>
  <c r="I192"/>
  <c r="H192"/>
  <c r="G192"/>
  <c r="F192"/>
  <c r="E190"/>
  <c r="E189"/>
  <c r="I188"/>
  <c r="H188"/>
  <c r="G188"/>
  <c r="F188"/>
  <c r="E186"/>
  <c r="E185"/>
  <c r="E175"/>
  <c r="E173"/>
  <c r="E177" s="1"/>
  <c r="E157"/>
  <c r="E155"/>
  <c r="E154"/>
  <c r="E144"/>
  <c r="E142"/>
  <c r="E141"/>
  <c r="E138"/>
  <c r="E136"/>
  <c r="E135"/>
  <c r="E132"/>
  <c r="E130"/>
  <c r="E129"/>
  <c r="E126"/>
  <c r="E124"/>
  <c r="E123"/>
  <c r="E108"/>
  <c r="E106"/>
  <c r="J105"/>
  <c r="I105"/>
  <c r="H105"/>
  <c r="G105"/>
  <c r="F105"/>
  <c r="E103"/>
  <c r="E102"/>
  <c r="E95"/>
  <c r="E93"/>
  <c r="E92"/>
  <c r="E89"/>
  <c r="E87"/>
  <c r="E86"/>
  <c r="E76"/>
  <c r="E74"/>
  <c r="E73"/>
  <c r="E70"/>
  <c r="E68"/>
  <c r="E67"/>
  <c r="E64"/>
  <c r="E62"/>
  <c r="E61"/>
  <c r="E53"/>
  <c r="E51"/>
  <c r="E50"/>
  <c r="E47"/>
  <c r="E45"/>
  <c r="E44"/>
  <c r="E41"/>
  <c r="E39"/>
  <c r="E38"/>
  <c r="E17"/>
  <c r="E19" s="1"/>
  <c r="E146" l="1"/>
  <c r="E49"/>
  <c r="E220"/>
  <c r="E153"/>
  <c r="E72"/>
  <c r="E208"/>
  <c r="E55"/>
  <c r="E78"/>
  <c r="E140"/>
  <c r="E214"/>
  <c r="E159"/>
  <c r="E134"/>
  <c r="E128"/>
  <c r="E110"/>
  <c r="E97"/>
  <c r="E91"/>
  <c r="E66"/>
  <c r="E43"/>
  <c r="F26"/>
  <c r="F10" s="1"/>
  <c r="G28"/>
  <c r="G12" s="1"/>
  <c r="J25"/>
  <c r="J9" s="1"/>
  <c r="I26"/>
  <c r="I10" s="1"/>
  <c r="I28"/>
  <c r="I12" s="1"/>
  <c r="H25"/>
  <c r="H9" s="1"/>
  <c r="J28"/>
  <c r="J12" s="1"/>
  <c r="G26"/>
  <c r="G10" s="1"/>
  <c r="F25"/>
  <c r="G25"/>
  <c r="G9" s="1"/>
  <c r="H28"/>
  <c r="H12" s="1"/>
  <c r="J26"/>
  <c r="J10" s="1"/>
  <c r="H26"/>
  <c r="H10" s="1"/>
  <c r="E161"/>
  <c r="E32"/>
  <c r="E180"/>
  <c r="E182"/>
  <c r="E179"/>
  <c r="E164"/>
  <c r="E162"/>
  <c r="E81"/>
  <c r="E85" s="1"/>
  <c r="E35"/>
  <c r="E192"/>
  <c r="E188"/>
  <c r="E105"/>
  <c r="E37" l="1"/>
  <c r="E166"/>
  <c r="E184"/>
  <c r="J14"/>
  <c r="J30"/>
  <c r="F14"/>
  <c r="F30"/>
  <c r="H30"/>
  <c r="G14"/>
  <c r="G30"/>
  <c r="I14"/>
  <c r="I30"/>
  <c r="E28"/>
  <c r="E25"/>
  <c r="E12"/>
  <c r="D43" i="1" s="1"/>
  <c r="E26" i="3"/>
  <c r="E30" l="1"/>
  <c r="H14"/>
  <c r="E10"/>
  <c r="E9"/>
  <c r="D41" i="1" l="1"/>
  <c r="E14" i="3"/>
  <c r="D40" i="1"/>
  <c r="D45" l="1"/>
</calcChain>
</file>

<file path=xl/sharedStrings.xml><?xml version="1.0" encoding="utf-8"?>
<sst xmlns="http://schemas.openxmlformats.org/spreadsheetml/2006/main" count="300" uniqueCount="150">
  <si>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</si>
  <si>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</si>
  <si>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</si>
  <si>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</si>
  <si>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</si>
  <si>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</si>
  <si>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</si>
  <si>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</si>
  <si>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</si>
  <si>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</si>
  <si>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</si>
  <si>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</si>
  <si>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</si>
  <si>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</si>
  <si>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</si>
  <si>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</si>
  <si>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</si>
  <si>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</si>
  <si>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</si>
  <si>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«Кингисеппское городское поселение»</t>
  </si>
  <si>
    <t>Комитет по спорту, культуре, молодежной политики  и туризму администрации МО "Кингисеппский муниципальный район"</t>
  </si>
  <si>
    <t>"Развитие культуры и молодежной политики в Кингисеппском городском поселении"</t>
  </si>
  <si>
    <t>Муниципальное казённое учреждение культуры "Кингисеппская центральная городская библиотека"</t>
  </si>
  <si>
    <t>Муниципальное бюджетное учреждение культуры "Кингисеппский культурно-досуговый комплекс"</t>
  </si>
  <si>
    <t>Формирование единого культурного пространства.</t>
  </si>
  <si>
    <t>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</si>
  <si>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Подпрограммы не предусмотрены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</si>
  <si>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</si>
  <si>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</si>
  <si>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</si>
  <si>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</si>
  <si>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</si>
  <si>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</si>
  <si>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</si>
  <si>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</si>
  <si>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</si>
  <si>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</si>
  <si>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</si>
  <si>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</si>
  <si>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</si>
  <si>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</si>
  <si>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</si>
  <si>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</si>
  <si>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</si>
  <si>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</si>
  <si>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</si>
  <si>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</si>
  <si>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</si>
  <si>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</si>
  <si>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</si>
  <si>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</si>
  <si>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</si>
  <si>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</si>
  <si>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</si>
  <si>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</si>
  <si>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</si>
  <si>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</si>
  <si>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</si>
  <si>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</si>
  <si>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</si>
  <si>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</si>
  <si>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</si>
  <si>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</si>
  <si>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</si>
  <si>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</si>
  <si>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</si>
  <si>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</si>
  <si>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</si>
  <si>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</si>
  <si>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</si>
  <si>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</si>
  <si>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</si>
  <si>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</si>
  <si>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</si>
  <si>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</si>
  <si>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</si>
  <si>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</si>
  <si>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</si>
  <si>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</si>
  <si>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</si>
  <si>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</si>
  <si>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90835</t>
  </si>
  <si>
    <t>4652</t>
  </si>
  <si>
    <t>4743</t>
  </si>
  <si>
    <t>4834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</si>
  <si>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</si>
  <si>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</si>
  <si>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</si>
  <si>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</si>
  <si>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Приложение</t>
  </si>
  <si>
    <t>МО «Кингисеппский муниципальный район»</t>
  </si>
  <si>
    <t xml:space="preserve"> к постановлению администрации</t>
  </si>
  <si>
    <t>Задача 4.  Обеспечение условий реализации  программ в сфере культуры, молодежной политики</t>
  </si>
  <si>
    <t>89054</t>
  </si>
  <si>
    <t>4561</t>
  </si>
  <si>
    <t xml:space="preserve">Комитет по спорту, культуре, молодежной политике  и туризму </t>
  </si>
  <si>
    <t>Муниципальное казённое учреждение "Центр культуры, спорта, молодёжной политике и туризма"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</si>
  <si>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</si>
  <si>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</si>
  <si>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</si>
  <si>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сохранение количества клубных формирований и их участников;</t>
  </si>
  <si>
    <t>создание молодежного коворкинг-центра.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</si>
  <si>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</si>
  <si>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</si>
  <si>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</si>
  <si>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</si>
  <si>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</si>
  <si>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</si>
  <si>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</si>
  <si>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</si>
  <si>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</si>
  <si>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</si>
  <si>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</si>
  <si>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</si>
  <si>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МКУ "Служба городского хозяйства", МБУК "ККДК"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</si>
  <si>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</si>
  <si>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</si>
  <si>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</si>
  <si>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Повышение обеспеченности населения города Кингисеппа услугами библиотек и приобщение населения к чтению.</t>
  </si>
  <si>
    <t>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</si>
  <si>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</t>
  </si>
  <si>
    <t>Обеспечение условий реализации  программ в сфере культуры и молодежной политики.</t>
  </si>
  <si>
    <t>Выявление, сохранение, охрана и популяризация объектов культурного наследия МО «Кингисеппское городское поселение».</t>
  </si>
  <si>
    <t>Организация, участие и осуществление мероприятий по работе с молодежью.</t>
  </si>
  <si>
    <t>Создание условий для молодежи на организацию временной занятости, обеспечение организованными формами досуга.</t>
  </si>
  <si>
    <t>Улучшение комфортности среды проживания через свободный доступ молодежи к возможностям самореализации по месту жительства.</t>
  </si>
  <si>
    <t>2025 год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</si>
  <si>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</si>
  <si>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</si>
  <si>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</si>
  <si>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Капитальный ремонт объектов культуры городских поселений, муниципальных районов и городского округа Ленинградской области</t>
  </si>
  <si>
    <t>организация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 до 280 человек;</t>
  </si>
  <si>
    <t>4926</t>
  </si>
  <si>
    <t>Муниципальное казенное учреждение "Служба городского хозяйства"</t>
  </si>
  <si>
    <t>от 10.11.2015г. № 2485 ( с изменениями от 23.12.2016г. № 3346, от 26.01.2018г. №113, от 01.11.2018г. №2235 от 07.03.2019г. №426, от 14.02.2020 г. №340; от 16.03.2021г. №550, от 01.10.2021г. №2243, от 24.01.2022г. №101, от 04.02.2022 г. №214, от 09.08.2022 № 1816, от 12.10.2022 №2457, от 27.01.2023 № 229, от 31.03.2023 № 920)</t>
  </si>
  <si>
    <t>2022-2026 годы</t>
  </si>
  <si>
    <t>2026 год</t>
  </si>
  <si>
    <t>Увеличение количества посещений платных  театральных  и концертных представлений до 18,8 тыс. человек в год;</t>
  </si>
  <si>
    <t>Увеличение количества посещений общедоступных библиотек до 1781 человека в год.</t>
  </si>
  <si>
    <t>Увеличение объема фонда общедоступных библиотек до 173,4 тыс. ед.</t>
  </si>
  <si>
    <t>Увеличение доли объектов культурного наследия, находящихся в собственности МО «Кингисеппское городское поселение», состояние которых является удовлетворительным, в общем количестве объектов культурного наследия, находящихся в собственности МО «Кингисеппское городское поселение» до 90,1%.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</si>
  <si>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</si>
  <si>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</si>
  <si>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Отраслевой проект " Развитие инфраструктуры культуры" действует с 01.01.2024 г.</t>
  </si>
  <si>
    <t>Отраслевой проект "Развитие инфраструктуры культуры"</t>
  </si>
  <si>
    <t>106466</t>
  </si>
  <si>
    <t>108630</t>
  </si>
  <si>
    <t>Отраслевые проекты</t>
  </si>
  <si>
    <t xml:space="preserve"> Приложение 1 к муниципальной программе</t>
  </si>
  <si>
    <t xml:space="preserve"> Приложение 2 к муниципальной программе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</si>
</sst>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  <numFmt numFmtId="166" formatCode="0.0%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4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65" fontId="11" fillId="2" borderId="28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5" fontId="11" fillId="2" borderId="23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5" fontId="7" fillId="2" borderId="21" xfId="1" applyNumberFormat="1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 wrapText="1"/>
    </xf>
    <xf numFmtId="165" fontId="7" fillId="2" borderId="2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7" fillId="0" borderId="21" xfId="1" applyNumberFormat="1" applyFont="1" applyFill="1" applyBorder="1" applyAlignment="1">
      <alignment horizontal="center" vertical="center" wrapText="1"/>
    </xf>
    <xf numFmtId="165" fontId="7" fillId="0" borderId="23" xfId="1" applyNumberFormat="1" applyFont="1" applyFill="1" applyBorder="1" applyAlignment="1">
      <alignment horizontal="center" vertical="center" wrapText="1"/>
    </xf>
    <xf numFmtId="165" fontId="7" fillId="0" borderId="25" xfId="1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7" fillId="0" borderId="27" xfId="1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165" fontId="11" fillId="2" borderId="22" xfId="1" applyNumberFormat="1" applyFont="1" applyFill="1" applyBorder="1" applyAlignment="1">
      <alignment horizontal="center" vertical="center" wrapText="1"/>
    </xf>
    <xf numFmtId="165" fontId="11" fillId="2" borderId="24" xfId="1" applyNumberFormat="1" applyFont="1" applyFill="1" applyBorder="1" applyAlignment="1">
      <alignment horizontal="center" vertical="center" wrapText="1"/>
    </xf>
    <xf numFmtId="165" fontId="11" fillId="2" borderId="26" xfId="1" applyNumberFormat="1" applyFont="1" applyFill="1" applyBorder="1" applyAlignment="1">
      <alignment horizontal="center" vertical="center" wrapText="1"/>
    </xf>
    <xf numFmtId="165" fontId="11" fillId="2" borderId="17" xfId="1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/>
    </xf>
    <xf numFmtId="165" fontId="11" fillId="2" borderId="10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7" fillId="2" borderId="22" xfId="1" applyNumberFormat="1" applyFont="1" applyFill="1" applyBorder="1" applyAlignment="1">
      <alignment horizontal="center" vertical="center" wrapText="1"/>
    </xf>
    <xf numFmtId="165" fontId="7" fillId="2" borderId="24" xfId="1" applyNumberFormat="1" applyFont="1" applyFill="1" applyBorder="1" applyAlignment="1">
      <alignment horizontal="center" vertical="center" wrapText="1"/>
    </xf>
    <xf numFmtId="165" fontId="7" fillId="2" borderId="26" xfId="1" applyNumberFormat="1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 wrapText="1"/>
    </xf>
    <xf numFmtId="165" fontId="7" fillId="0" borderId="24" xfId="1" applyNumberFormat="1" applyFont="1" applyFill="1" applyBorder="1" applyAlignment="1">
      <alignment horizontal="center" vertical="center" wrapText="1"/>
    </xf>
    <xf numFmtId="165" fontId="11" fillId="0" borderId="17" xfId="1" applyNumberFormat="1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165" fontId="11" fillId="0" borderId="35" xfId="1" applyNumberFormat="1" applyFont="1" applyFill="1" applyBorder="1" applyAlignment="1">
      <alignment horizontal="center" vertical="center" wrapText="1"/>
    </xf>
    <xf numFmtId="165" fontId="11" fillId="0" borderId="36" xfId="1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2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165" fontId="7" fillId="0" borderId="39" xfId="1" applyNumberFormat="1" applyFont="1" applyFill="1" applyBorder="1" applyAlignment="1">
      <alignment horizontal="center" vertical="center" wrapText="1"/>
    </xf>
    <xf numFmtId="165" fontId="7" fillId="0" borderId="40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165" fontId="7" fillId="2" borderId="40" xfId="1" applyNumberFormat="1" applyFont="1" applyFill="1" applyBorder="1" applyAlignment="1">
      <alignment horizontal="center" vertical="center" wrapText="1"/>
    </xf>
    <xf numFmtId="165" fontId="12" fillId="2" borderId="39" xfId="1" applyNumberFormat="1" applyFont="1" applyFill="1" applyBorder="1" applyAlignment="1">
      <alignment horizontal="center" vertical="center" wrapText="1"/>
    </xf>
    <xf numFmtId="165" fontId="12" fillId="2" borderId="40" xfId="1" applyNumberFormat="1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 wrapText="1"/>
    </xf>
    <xf numFmtId="166" fontId="7" fillId="0" borderId="39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165" fontId="7" fillId="0" borderId="41" xfId="1" applyNumberFormat="1" applyFont="1" applyFill="1" applyBorder="1" applyAlignment="1">
      <alignment horizontal="center" vertical="center" wrapText="1"/>
    </xf>
    <xf numFmtId="166" fontId="7" fillId="0" borderId="25" xfId="0" applyNumberFormat="1" applyFont="1" applyFill="1" applyBorder="1" applyAlignment="1">
      <alignment horizontal="center" vertical="center" wrapText="1"/>
    </xf>
    <xf numFmtId="165" fontId="11" fillId="2" borderId="37" xfId="1" applyNumberFormat="1" applyFont="1" applyFill="1" applyBorder="1" applyAlignment="1">
      <alignment horizontal="center" vertical="center" wrapText="1"/>
    </xf>
    <xf numFmtId="165" fontId="11" fillId="2" borderId="25" xfId="1" applyNumberFormat="1" applyFont="1" applyFill="1" applyBorder="1" applyAlignment="1">
      <alignment horizontal="center" vertical="center" wrapText="1"/>
    </xf>
    <xf numFmtId="165" fontId="11" fillId="2" borderId="39" xfId="1" applyNumberFormat="1" applyFont="1" applyFill="1" applyBorder="1" applyAlignment="1">
      <alignment horizontal="center" vertical="center" wrapText="1"/>
    </xf>
    <xf numFmtId="165" fontId="11" fillId="2" borderId="40" xfId="1" applyNumberFormat="1" applyFont="1" applyFill="1" applyBorder="1" applyAlignment="1">
      <alignment horizontal="center" vertical="center" wrapText="1"/>
    </xf>
    <xf numFmtId="165" fontId="7" fillId="2" borderId="41" xfId="1" applyNumberFormat="1" applyFont="1" applyFill="1" applyBorder="1" applyAlignment="1">
      <alignment horizontal="center" vertical="center" wrapText="1"/>
    </xf>
    <xf numFmtId="165" fontId="11" fillId="2" borderId="21" xfId="1" applyNumberFormat="1" applyFont="1" applyFill="1" applyBorder="1" applyAlignment="1">
      <alignment horizontal="center" vertical="center" wrapText="1"/>
    </xf>
    <xf numFmtId="165" fontId="11" fillId="2" borderId="42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7" fillId="0" borderId="2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27" xfId="0" applyFont="1" applyFill="1" applyBorder="1" applyAlignment="1">
      <alignment horizontal="center" vertical="top" wrapText="1"/>
    </xf>
    <xf numFmtId="0" fontId="7" fillId="0" borderId="37" xfId="0" applyFont="1" applyFill="1" applyBorder="1" applyAlignment="1">
      <alignment horizontal="center" vertical="top" wrapText="1"/>
    </xf>
    <xf numFmtId="0" fontId="7" fillId="0" borderId="38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46"/>
  <sheetViews>
    <sheetView topLeftCell="A67" zoomScale="85" zoomScaleNormal="85" workbookViewId="0">
      <selection activeCell="H9" sqref="H9"/>
    </sheetView>
  </sheetViews>
  <sheetFormatPr defaultColWidth="9.140625" defaultRowHeight="18.75"/>
  <cols>
    <col min="1" max="1" width="13.5703125" style="1" customWidth="1"/>
    <col min="2" max="2" width="34.285156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89" t="s">
        <v>89</v>
      </c>
    </row>
    <row r="2" spans="2:4">
      <c r="D2" s="89" t="s">
        <v>91</v>
      </c>
    </row>
    <row r="3" spans="2:4">
      <c r="D3" s="89" t="s">
        <v>90</v>
      </c>
    </row>
    <row r="4" spans="2:4" ht="30" customHeight="1">
      <c r="C4" s="114" t="s">
        <v>134</v>
      </c>
      <c r="D4" s="114"/>
    </row>
    <row r="5" spans="2:4" ht="30" customHeight="1">
      <c r="C5" s="114"/>
      <c r="D5" s="114"/>
    </row>
    <row r="6" spans="2:4">
      <c r="D6" s="2"/>
    </row>
    <row r="7" spans="2:4">
      <c r="B7" s="129" t="s">
        <v>17</v>
      </c>
      <c r="C7" s="129"/>
      <c r="D7" s="129"/>
    </row>
    <row r="8" spans="2:4">
      <c r="B8" s="129" t="s">
        <v>18</v>
      </c>
      <c r="C8" s="129"/>
      <c r="D8" s="129"/>
    </row>
    <row r="9" spans="2:4">
      <c r="B9" s="129" t="s">
        <v>19</v>
      </c>
      <c r="C9" s="129"/>
      <c r="D9" s="129"/>
    </row>
    <row r="10" spans="2:4">
      <c r="B10" s="130" t="s">
        <v>21</v>
      </c>
      <c r="C10" s="131"/>
      <c r="D10" s="131"/>
    </row>
    <row r="11" spans="2:4" ht="19.5" thickBot="1"/>
    <row r="12" spans="2:4" ht="46.5" customHeight="1">
      <c r="B12" s="4" t="s">
        <v>0</v>
      </c>
      <c r="C12" s="121" t="s">
        <v>135</v>
      </c>
      <c r="D12" s="122"/>
    </row>
    <row r="13" spans="2:4" ht="56.25" customHeight="1">
      <c r="B13" s="5" t="s">
        <v>1</v>
      </c>
      <c r="C13" s="123" t="s">
        <v>20</v>
      </c>
      <c r="D13" s="124"/>
    </row>
    <row r="14" spans="2:4" ht="37.9" customHeight="1">
      <c r="B14" s="132" t="s">
        <v>2</v>
      </c>
      <c r="C14" s="125" t="s">
        <v>20</v>
      </c>
      <c r="D14" s="126"/>
    </row>
    <row r="15" spans="2:4" ht="37.9" customHeight="1">
      <c r="B15" s="133"/>
      <c r="C15" s="115" t="s">
        <v>96</v>
      </c>
      <c r="D15" s="116"/>
    </row>
    <row r="16" spans="2:4" ht="38.25" customHeight="1">
      <c r="B16" s="133"/>
      <c r="C16" s="115" t="s">
        <v>22</v>
      </c>
      <c r="D16" s="116"/>
    </row>
    <row r="17" spans="2:4" ht="38.25" customHeight="1">
      <c r="B17" s="133"/>
      <c r="C17" s="115" t="s">
        <v>23</v>
      </c>
      <c r="D17" s="116"/>
    </row>
    <row r="18" spans="2:4">
      <c r="B18" s="133"/>
      <c r="C18" s="115" t="s">
        <v>133</v>
      </c>
      <c r="D18" s="116"/>
    </row>
    <row r="19" spans="2:4" ht="31.5" customHeight="1">
      <c r="B19" s="132" t="s">
        <v>3</v>
      </c>
      <c r="C19" s="125" t="s">
        <v>24</v>
      </c>
      <c r="D19" s="126"/>
    </row>
    <row r="20" spans="2:4" ht="57.75" customHeight="1">
      <c r="B20" s="134"/>
      <c r="C20" s="127" t="s">
        <v>25</v>
      </c>
      <c r="D20" s="128"/>
    </row>
    <row r="21" spans="2:4" ht="42" customHeight="1">
      <c r="B21" s="132" t="s">
        <v>4</v>
      </c>
      <c r="C21" s="125" t="s">
        <v>118</v>
      </c>
      <c r="D21" s="126"/>
    </row>
    <row r="22" spans="2:4" ht="37.9" customHeight="1">
      <c r="B22" s="133"/>
      <c r="C22" s="115" t="s">
        <v>119</v>
      </c>
      <c r="D22" s="116"/>
    </row>
    <row r="23" spans="2:4" ht="77.650000000000006" customHeight="1">
      <c r="B23" s="133"/>
      <c r="C23" s="115" t="s">
        <v>120</v>
      </c>
      <c r="D23" s="116"/>
    </row>
    <row r="24" spans="2:4" ht="21" customHeight="1">
      <c r="B24" s="133"/>
      <c r="C24" s="115" t="s">
        <v>121</v>
      </c>
      <c r="D24" s="116"/>
    </row>
    <row r="25" spans="2:4" ht="42" customHeight="1">
      <c r="B25" s="133"/>
      <c r="C25" s="115" t="s">
        <v>122</v>
      </c>
      <c r="D25" s="116"/>
    </row>
    <row r="26" spans="2:4" ht="24" customHeight="1">
      <c r="B26" s="133"/>
      <c r="C26" s="115" t="s">
        <v>123</v>
      </c>
      <c r="D26" s="116"/>
    </row>
    <row r="27" spans="2:4" ht="40.5" customHeight="1">
      <c r="B27" s="133"/>
      <c r="C27" s="115" t="s">
        <v>124</v>
      </c>
      <c r="D27" s="116"/>
    </row>
    <row r="28" spans="2:4" ht="41.65" customHeight="1">
      <c r="B28" s="134"/>
      <c r="C28" s="127" t="s">
        <v>125</v>
      </c>
      <c r="D28" s="128"/>
    </row>
    <row r="29" spans="2:4" ht="20.25" customHeight="1">
      <c r="B29" s="132" t="s">
        <v>5</v>
      </c>
      <c r="C29" s="119" t="s">
        <v>138</v>
      </c>
      <c r="D29" s="120"/>
    </row>
    <row r="30" spans="2:4" ht="20.25" customHeight="1">
      <c r="B30" s="133"/>
      <c r="C30" s="119" t="s">
        <v>139</v>
      </c>
      <c r="D30" s="120"/>
    </row>
    <row r="31" spans="2:4" ht="74.25" customHeight="1">
      <c r="B31" s="133"/>
      <c r="C31" s="119" t="s">
        <v>140</v>
      </c>
      <c r="D31" s="120"/>
    </row>
    <row r="32" spans="2:4" ht="38.25" customHeight="1">
      <c r="B32" s="133"/>
      <c r="C32" s="119" t="s">
        <v>137</v>
      </c>
      <c r="D32" s="120"/>
    </row>
    <row r="33" spans="2:4" ht="30" customHeight="1">
      <c r="B33" s="133"/>
      <c r="C33" s="119" t="s">
        <v>100</v>
      </c>
      <c r="D33" s="120"/>
    </row>
    <row r="34" spans="2:4" ht="55.9" customHeight="1">
      <c r="B34" s="133"/>
      <c r="C34" s="119" t="s">
        <v>131</v>
      </c>
      <c r="D34" s="137"/>
    </row>
    <row r="35" spans="2:4" ht="24.75" customHeight="1">
      <c r="B35" s="134"/>
      <c r="C35" s="127" t="s">
        <v>101</v>
      </c>
      <c r="D35" s="128"/>
    </row>
    <row r="36" spans="2:4" ht="24.75" customHeight="1">
      <c r="B36" s="132" t="s">
        <v>6</v>
      </c>
      <c r="C36" s="138" t="s">
        <v>26</v>
      </c>
      <c r="D36" s="139"/>
    </row>
    <row r="37" spans="2:4" ht="24" customHeight="1">
      <c r="B37" s="134"/>
      <c r="C37" s="140"/>
      <c r="D37" s="141"/>
    </row>
    <row r="38" spans="2:4" ht="68.25" customHeight="1">
      <c r="B38" s="74" t="s">
        <v>16</v>
      </c>
      <c r="C38" s="135" t="s">
        <v>143</v>
      </c>
      <c r="D38" s="136"/>
    </row>
    <row r="39" spans="2:4" ht="45.75" customHeight="1">
      <c r="B39" s="132" t="s">
        <v>15</v>
      </c>
      <c r="C39" s="3" t="s">
        <v>7</v>
      </c>
      <c r="D39" s="6" t="s">
        <v>12</v>
      </c>
    </row>
    <row r="40" spans="2:4" ht="24.75" customHeight="1">
      <c r="B40" s="133"/>
      <c r="C40" s="8" t="s">
        <v>8</v>
      </c>
      <c r="D40" s="9">
        <f>'Приложение 2'!E9</f>
        <v>116414.3</v>
      </c>
    </row>
    <row r="41" spans="2:4" ht="22.5" customHeight="1">
      <c r="B41" s="133"/>
      <c r="C41" s="10" t="s">
        <v>9</v>
      </c>
      <c r="D41" s="11">
        <f>'Приложение 2'!E10</f>
        <v>112950.90000000001</v>
      </c>
    </row>
    <row r="42" spans="2:4" ht="25.5" customHeight="1">
      <c r="B42" s="133"/>
      <c r="C42" s="10" t="s">
        <v>10</v>
      </c>
      <c r="D42" s="11">
        <f>'Приложение 2'!E11</f>
        <v>123337.79999999999</v>
      </c>
    </row>
    <row r="43" spans="2:4" ht="25.5" customHeight="1">
      <c r="B43" s="133"/>
      <c r="C43" s="104" t="s">
        <v>126</v>
      </c>
      <c r="D43" s="11">
        <f>'Приложение 2'!E12</f>
        <v>139665.19999999998</v>
      </c>
    </row>
    <row r="44" spans="2:4" ht="21.6" customHeight="1">
      <c r="B44" s="133"/>
      <c r="C44" s="104" t="s">
        <v>136</v>
      </c>
      <c r="D44" s="11">
        <f>'Приложение 2'!E13</f>
        <v>106796.39999999998</v>
      </c>
    </row>
    <row r="45" spans="2:4" ht="21.75" customHeight="1">
      <c r="B45" s="134"/>
      <c r="C45" s="72" t="s">
        <v>11</v>
      </c>
      <c r="D45" s="73">
        <f>SUM(D40:D44)</f>
        <v>599164.6</v>
      </c>
    </row>
    <row r="46" spans="2:4" ht="117.2" customHeight="1" thickBot="1">
      <c r="B46" s="7" t="s">
        <v>14</v>
      </c>
      <c r="C46" s="117" t="s">
        <v>13</v>
      </c>
      <c r="D46" s="118"/>
    </row>
  </sheetData>
  <mergeCells count="38">
    <mergeCell ref="B19:B20"/>
    <mergeCell ref="C17:D17"/>
    <mergeCell ref="B14:B18"/>
    <mergeCell ref="C14:D14"/>
    <mergeCell ref="C15:D15"/>
    <mergeCell ref="C16:D16"/>
    <mergeCell ref="C18:D18"/>
    <mergeCell ref="B39:B45"/>
    <mergeCell ref="B21:B28"/>
    <mergeCell ref="C21:D21"/>
    <mergeCell ref="C26:D26"/>
    <mergeCell ref="C38:D38"/>
    <mergeCell ref="C28:D28"/>
    <mergeCell ref="C27:D27"/>
    <mergeCell ref="C25:D25"/>
    <mergeCell ref="C34:D34"/>
    <mergeCell ref="B36:B37"/>
    <mergeCell ref="C35:D35"/>
    <mergeCell ref="C33:D33"/>
    <mergeCell ref="C29:D29"/>
    <mergeCell ref="C36:D37"/>
    <mergeCell ref="B29:B35"/>
    <mergeCell ref="C4:D5"/>
    <mergeCell ref="C22:D22"/>
    <mergeCell ref="C23:D23"/>
    <mergeCell ref="C24:D24"/>
    <mergeCell ref="C46:D46"/>
    <mergeCell ref="C30:D30"/>
    <mergeCell ref="C31:D31"/>
    <mergeCell ref="C32:D32"/>
    <mergeCell ref="C12:D12"/>
    <mergeCell ref="C13:D13"/>
    <mergeCell ref="C19:D19"/>
    <mergeCell ref="C20:D20"/>
    <mergeCell ref="B7:D7"/>
    <mergeCell ref="B8:D8"/>
    <mergeCell ref="B9:D9"/>
    <mergeCell ref="B10:D10"/>
  </mergeCells>
  <printOptions horizontalCentered="1"/>
  <pageMargins left="0" right="0" top="0" bottom="0.39370078740157483" header="0" footer="0"/>
  <pageSetup paperSize="9" scale="65" fitToHeight="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87"/>
  <sheetViews>
    <sheetView workbookViewId="0">
      <selection activeCell="B4" sqref="B4:G4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5" width="10.8554687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/>
    </row>
    <row r="2" spans="2:10" ht="16.149999999999999" customHeight="1">
      <c r="D2" s="172" t="s">
        <v>148</v>
      </c>
      <c r="E2" s="172"/>
      <c r="F2" s="172"/>
      <c r="G2" s="172"/>
    </row>
    <row r="3" spans="2:10" s="17" customFormat="1" ht="18.75">
      <c r="B3" s="145" t="s">
        <v>27</v>
      </c>
      <c r="C3" s="145"/>
      <c r="D3" s="145"/>
      <c r="E3" s="145"/>
      <c r="F3" s="145"/>
      <c r="G3" s="145"/>
    </row>
    <row r="4" spans="2:10" s="17" customFormat="1" ht="16.5">
      <c r="B4" s="146" t="s">
        <v>21</v>
      </c>
      <c r="C4" s="146"/>
      <c r="D4" s="146"/>
      <c r="E4" s="146"/>
      <c r="F4" s="146"/>
      <c r="G4" s="146"/>
    </row>
    <row r="5" spans="2:10" ht="63">
      <c r="B5" s="75" t="s">
        <v>29</v>
      </c>
      <c r="C5" s="75" t="s">
        <v>30</v>
      </c>
      <c r="D5" s="75" t="s">
        <v>31</v>
      </c>
      <c r="E5" s="75" t="s">
        <v>32</v>
      </c>
      <c r="F5" s="75" t="s">
        <v>33</v>
      </c>
      <c r="G5" s="75" t="s">
        <v>34</v>
      </c>
    </row>
    <row r="6" spans="2:10" s="19" customFormat="1"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8">
        <v>6</v>
      </c>
    </row>
    <row r="7" spans="2:10" ht="15.6" customHeight="1">
      <c r="B7" s="143" t="s">
        <v>75</v>
      </c>
      <c r="C7" s="143" t="s">
        <v>85</v>
      </c>
      <c r="D7" s="39">
        <v>2022</v>
      </c>
      <c r="E7" s="39" t="s">
        <v>80</v>
      </c>
      <c r="F7" s="76" t="s">
        <v>93</v>
      </c>
      <c r="G7" s="76" t="s">
        <v>81</v>
      </c>
      <c r="J7" s="15" t="s">
        <v>35</v>
      </c>
    </row>
    <row r="8" spans="2:10" ht="15.75">
      <c r="B8" s="144"/>
      <c r="C8" s="144"/>
      <c r="D8" s="40">
        <v>2023</v>
      </c>
      <c r="E8" s="40" t="s">
        <v>80</v>
      </c>
      <c r="F8" s="77" t="s">
        <v>93</v>
      </c>
      <c r="G8" s="77" t="s">
        <v>145</v>
      </c>
    </row>
    <row r="9" spans="2:10" ht="15.75">
      <c r="B9" s="144"/>
      <c r="C9" s="144"/>
      <c r="D9" s="91">
        <v>2024</v>
      </c>
      <c r="E9" s="91" t="s">
        <v>80</v>
      </c>
      <c r="F9" s="103" t="s">
        <v>93</v>
      </c>
      <c r="G9" s="103" t="s">
        <v>145</v>
      </c>
    </row>
    <row r="10" spans="2:10" ht="15.75">
      <c r="B10" s="144"/>
      <c r="C10" s="144"/>
      <c r="D10" s="91">
        <v>2025</v>
      </c>
      <c r="E10" s="91" t="s">
        <v>80</v>
      </c>
      <c r="F10" s="103" t="s">
        <v>93</v>
      </c>
      <c r="G10" s="103" t="s">
        <v>146</v>
      </c>
    </row>
    <row r="11" spans="2:10" ht="15.75">
      <c r="B11" s="144"/>
      <c r="C11" s="148"/>
      <c r="D11" s="42">
        <v>2026</v>
      </c>
      <c r="E11" s="42" t="s">
        <v>80</v>
      </c>
      <c r="F11" s="78" t="s">
        <v>93</v>
      </c>
      <c r="G11" s="78" t="s">
        <v>146</v>
      </c>
    </row>
    <row r="12" spans="2:10" ht="15.75">
      <c r="B12" s="144"/>
      <c r="C12" s="143" t="s">
        <v>86</v>
      </c>
      <c r="D12" s="39">
        <v>2022</v>
      </c>
      <c r="E12" s="39" t="s">
        <v>79</v>
      </c>
      <c r="F12" s="76" t="s">
        <v>94</v>
      </c>
      <c r="G12" s="76" t="s">
        <v>82</v>
      </c>
    </row>
    <row r="13" spans="2:10" ht="15.75">
      <c r="B13" s="144"/>
      <c r="C13" s="144"/>
      <c r="D13" s="40">
        <v>2023</v>
      </c>
      <c r="E13" s="40" t="s">
        <v>79</v>
      </c>
      <c r="F13" s="77" t="s">
        <v>94</v>
      </c>
      <c r="G13" s="77" t="s">
        <v>83</v>
      </c>
    </row>
    <row r="14" spans="2:10" ht="15.75">
      <c r="B14" s="144"/>
      <c r="C14" s="144"/>
      <c r="D14" s="91">
        <v>2024</v>
      </c>
      <c r="E14" s="91" t="s">
        <v>79</v>
      </c>
      <c r="F14" s="103" t="s">
        <v>94</v>
      </c>
      <c r="G14" s="103" t="s">
        <v>84</v>
      </c>
    </row>
    <row r="15" spans="2:10" ht="15.75">
      <c r="B15" s="144"/>
      <c r="C15" s="144"/>
      <c r="D15" s="91">
        <v>2025</v>
      </c>
      <c r="E15" s="91" t="s">
        <v>79</v>
      </c>
      <c r="F15" s="103" t="s">
        <v>94</v>
      </c>
      <c r="G15" s="103" t="s">
        <v>132</v>
      </c>
    </row>
    <row r="16" spans="2:10" ht="15.75">
      <c r="B16" s="148"/>
      <c r="C16" s="148"/>
      <c r="D16" s="42">
        <v>2026</v>
      </c>
      <c r="E16" s="42" t="s">
        <v>79</v>
      </c>
      <c r="F16" s="78" t="s">
        <v>94</v>
      </c>
      <c r="G16" s="78" t="s">
        <v>132</v>
      </c>
    </row>
    <row r="17" spans="2:7" ht="15.6" customHeight="1">
      <c r="B17" s="143" t="s">
        <v>113</v>
      </c>
      <c r="C17" s="143" t="s">
        <v>87</v>
      </c>
      <c r="D17" s="39">
        <v>2022</v>
      </c>
      <c r="E17" s="39" t="s">
        <v>80</v>
      </c>
      <c r="F17" s="39">
        <v>24</v>
      </c>
      <c r="G17" s="85">
        <v>24</v>
      </c>
    </row>
    <row r="18" spans="2:7" ht="15.75">
      <c r="B18" s="144"/>
      <c r="C18" s="144"/>
      <c r="D18" s="40">
        <v>2023</v>
      </c>
      <c r="E18" s="40" t="s">
        <v>80</v>
      </c>
      <c r="F18" s="40">
        <v>24</v>
      </c>
      <c r="G18" s="83">
        <v>24</v>
      </c>
    </row>
    <row r="19" spans="2:7" ht="15.75">
      <c r="B19" s="144"/>
      <c r="C19" s="144"/>
      <c r="D19" s="40">
        <v>2024</v>
      </c>
      <c r="E19" s="40" t="s">
        <v>80</v>
      </c>
      <c r="F19" s="40">
        <v>24</v>
      </c>
      <c r="G19" s="83">
        <v>24</v>
      </c>
    </row>
    <row r="20" spans="2:7" ht="15.75">
      <c r="B20" s="144"/>
      <c r="C20" s="144"/>
      <c r="D20" s="101">
        <v>2025</v>
      </c>
      <c r="E20" s="101" t="s">
        <v>80</v>
      </c>
      <c r="F20" s="101">
        <v>24</v>
      </c>
      <c r="G20" s="102">
        <v>24</v>
      </c>
    </row>
    <row r="21" spans="2:7" ht="15.75">
      <c r="B21" s="144"/>
      <c r="C21" s="148"/>
      <c r="D21" s="42">
        <v>2026</v>
      </c>
      <c r="E21" s="42" t="s">
        <v>80</v>
      </c>
      <c r="F21" s="42">
        <v>24</v>
      </c>
      <c r="G21" s="86">
        <v>24</v>
      </c>
    </row>
    <row r="22" spans="2:7" ht="15.75">
      <c r="B22" s="144"/>
      <c r="C22" s="143" t="s">
        <v>88</v>
      </c>
      <c r="D22" s="39">
        <v>2022</v>
      </c>
      <c r="E22" s="39" t="s">
        <v>79</v>
      </c>
      <c r="F22" s="39">
        <v>620</v>
      </c>
      <c r="G22" s="85">
        <v>620</v>
      </c>
    </row>
    <row r="23" spans="2:7" ht="15.75">
      <c r="B23" s="144"/>
      <c r="C23" s="144"/>
      <c r="D23" s="40">
        <v>2023</v>
      </c>
      <c r="E23" s="40" t="s">
        <v>79</v>
      </c>
      <c r="F23" s="40">
        <v>620</v>
      </c>
      <c r="G23" s="83">
        <v>620</v>
      </c>
    </row>
    <row r="24" spans="2:7" ht="15.75">
      <c r="B24" s="144"/>
      <c r="C24" s="144"/>
      <c r="D24" s="91">
        <v>2024</v>
      </c>
      <c r="E24" s="91" t="s">
        <v>79</v>
      </c>
      <c r="F24" s="91">
        <v>620</v>
      </c>
      <c r="G24" s="98">
        <v>620</v>
      </c>
    </row>
    <row r="25" spans="2:7" ht="15.75">
      <c r="B25" s="144"/>
      <c r="C25" s="144"/>
      <c r="D25" s="91">
        <v>2025</v>
      </c>
      <c r="E25" s="91" t="s">
        <v>79</v>
      </c>
      <c r="F25" s="91">
        <v>620</v>
      </c>
      <c r="G25" s="98">
        <v>620</v>
      </c>
    </row>
    <row r="26" spans="2:7" ht="15.75">
      <c r="B26" s="144"/>
      <c r="C26" s="148"/>
      <c r="D26" s="42">
        <v>2026</v>
      </c>
      <c r="E26" s="42" t="s">
        <v>79</v>
      </c>
      <c r="F26" s="42">
        <v>620</v>
      </c>
      <c r="G26" s="86">
        <v>620</v>
      </c>
    </row>
    <row r="27" spans="2:7" ht="15.75">
      <c r="B27" s="144"/>
      <c r="C27" s="143" t="s">
        <v>105</v>
      </c>
      <c r="D27" s="39">
        <v>2022</v>
      </c>
      <c r="E27" s="39" t="s">
        <v>80</v>
      </c>
      <c r="F27" s="90">
        <v>42</v>
      </c>
      <c r="G27" s="82">
        <v>32</v>
      </c>
    </row>
    <row r="28" spans="2:7" ht="15.75">
      <c r="B28" s="144"/>
      <c r="C28" s="144"/>
      <c r="D28" s="40">
        <v>2023</v>
      </c>
      <c r="E28" s="40" t="s">
        <v>80</v>
      </c>
      <c r="F28" s="40">
        <v>42</v>
      </c>
      <c r="G28" s="83">
        <v>38</v>
      </c>
    </row>
    <row r="29" spans="2:7" ht="15.75">
      <c r="B29" s="144"/>
      <c r="C29" s="144"/>
      <c r="D29" s="91">
        <v>2024</v>
      </c>
      <c r="E29" s="91" t="s">
        <v>80</v>
      </c>
      <c r="F29" s="101">
        <v>42</v>
      </c>
      <c r="G29" s="102">
        <v>42</v>
      </c>
    </row>
    <row r="30" spans="2:7" ht="15.75">
      <c r="B30" s="144"/>
      <c r="C30" s="144"/>
      <c r="D30" s="91">
        <v>2025</v>
      </c>
      <c r="E30" s="91" t="s">
        <v>80</v>
      </c>
      <c r="F30" s="91">
        <v>42</v>
      </c>
      <c r="G30" s="98">
        <v>42</v>
      </c>
    </row>
    <row r="31" spans="2:7" ht="15.75">
      <c r="B31" s="148"/>
      <c r="C31" s="148"/>
      <c r="D31" s="42">
        <v>2026</v>
      </c>
      <c r="E31" s="42" t="s">
        <v>80</v>
      </c>
      <c r="F31" s="42">
        <v>42</v>
      </c>
      <c r="G31" s="86">
        <v>42</v>
      </c>
    </row>
    <row r="32" spans="2:7" ht="17.25" customHeight="1">
      <c r="B32" s="143" t="s">
        <v>76</v>
      </c>
      <c r="C32" s="143" t="s">
        <v>104</v>
      </c>
      <c r="D32" s="39">
        <v>2022</v>
      </c>
      <c r="E32" s="39" t="s">
        <v>80</v>
      </c>
      <c r="F32" s="85">
        <v>2</v>
      </c>
      <c r="G32" s="85">
        <v>2</v>
      </c>
    </row>
    <row r="33" spans="2:7" ht="18.75" customHeight="1">
      <c r="B33" s="144"/>
      <c r="C33" s="144"/>
      <c r="D33" s="40">
        <v>2023</v>
      </c>
      <c r="E33" s="40" t="s">
        <v>80</v>
      </c>
      <c r="F33" s="83">
        <v>2</v>
      </c>
      <c r="G33" s="83">
        <v>2</v>
      </c>
    </row>
    <row r="34" spans="2:7" ht="18.75" customHeight="1">
      <c r="B34" s="144"/>
      <c r="C34" s="144"/>
      <c r="D34" s="91">
        <v>2024</v>
      </c>
      <c r="E34" s="91" t="s">
        <v>80</v>
      </c>
      <c r="F34" s="98">
        <v>2</v>
      </c>
      <c r="G34" s="98">
        <v>2</v>
      </c>
    </row>
    <row r="35" spans="2:7" ht="18.75" customHeight="1">
      <c r="B35" s="144"/>
      <c r="C35" s="144"/>
      <c r="D35" s="91">
        <v>2025</v>
      </c>
      <c r="E35" s="91" t="s">
        <v>80</v>
      </c>
      <c r="F35" s="98">
        <v>2</v>
      </c>
      <c r="G35" s="98">
        <v>2</v>
      </c>
    </row>
    <row r="36" spans="2:7" ht="18.75" customHeight="1">
      <c r="B36" s="144"/>
      <c r="C36" s="148"/>
      <c r="D36" s="42">
        <v>2026</v>
      </c>
      <c r="E36" s="42" t="s">
        <v>80</v>
      </c>
      <c r="F36" s="86">
        <v>2</v>
      </c>
      <c r="G36" s="86">
        <v>2</v>
      </c>
    </row>
    <row r="37" spans="2:7" ht="19.899999999999999" customHeight="1">
      <c r="B37" s="144"/>
      <c r="C37" s="143" t="s">
        <v>106</v>
      </c>
      <c r="D37" s="39">
        <v>2022</v>
      </c>
      <c r="E37" s="39" t="s">
        <v>78</v>
      </c>
      <c r="F37" s="87">
        <v>2.9000000000000001E-2</v>
      </c>
      <c r="G37" s="87">
        <v>3.2000000000000001E-2</v>
      </c>
    </row>
    <row r="38" spans="2:7" ht="16.149999999999999" customHeight="1">
      <c r="B38" s="144"/>
      <c r="C38" s="144"/>
      <c r="D38" s="40">
        <v>2023</v>
      </c>
      <c r="E38" s="40" t="s">
        <v>78</v>
      </c>
      <c r="F38" s="88">
        <v>2.9000000000000001E-2</v>
      </c>
      <c r="G38" s="88">
        <v>3.2000000000000001E-2</v>
      </c>
    </row>
    <row r="39" spans="2:7" ht="16.149999999999999" customHeight="1">
      <c r="B39" s="144"/>
      <c r="C39" s="144"/>
      <c r="D39" s="91">
        <v>2024</v>
      </c>
      <c r="E39" s="91" t="s">
        <v>78</v>
      </c>
      <c r="F39" s="100">
        <v>2.9000000000000001E-2</v>
      </c>
      <c r="G39" s="100">
        <v>3.2000000000000001E-2</v>
      </c>
    </row>
    <row r="40" spans="2:7" ht="16.149999999999999" customHeight="1">
      <c r="B40" s="144"/>
      <c r="C40" s="144"/>
      <c r="D40" s="91">
        <v>2025</v>
      </c>
      <c r="E40" s="91" t="s">
        <v>78</v>
      </c>
      <c r="F40" s="100">
        <v>2.9000000000000001E-2</v>
      </c>
      <c r="G40" s="100">
        <v>3.2000000000000001E-2</v>
      </c>
    </row>
    <row r="41" spans="2:7" ht="16.149999999999999" customHeight="1">
      <c r="B41" s="148"/>
      <c r="C41" s="148"/>
      <c r="D41" s="42">
        <v>2026</v>
      </c>
      <c r="E41" s="42" t="s">
        <v>78</v>
      </c>
      <c r="F41" s="106">
        <v>2.9000000000000001E-2</v>
      </c>
      <c r="G41" s="106">
        <v>3.2000000000000001E-2</v>
      </c>
    </row>
    <row r="42" spans="2:7" ht="16.149999999999999" customHeight="1">
      <c r="B42" s="143" t="s">
        <v>92</v>
      </c>
      <c r="C42" s="147" t="s">
        <v>107</v>
      </c>
      <c r="D42" s="39">
        <v>2022</v>
      </c>
      <c r="E42" s="39" t="s">
        <v>80</v>
      </c>
      <c r="F42" s="79">
        <v>2</v>
      </c>
      <c r="G42" s="85">
        <v>2</v>
      </c>
    </row>
    <row r="43" spans="2:7" ht="15.75">
      <c r="B43" s="144"/>
      <c r="C43" s="147"/>
      <c r="D43" s="40">
        <v>2023</v>
      </c>
      <c r="E43" s="40" t="s">
        <v>80</v>
      </c>
      <c r="F43" s="80">
        <v>2</v>
      </c>
      <c r="G43" s="83">
        <v>2</v>
      </c>
    </row>
    <row r="44" spans="2:7" ht="15.75">
      <c r="B44" s="144"/>
      <c r="C44" s="147"/>
      <c r="D44" s="91">
        <v>2024</v>
      </c>
      <c r="E44" s="91" t="s">
        <v>80</v>
      </c>
      <c r="F44" s="99">
        <v>2</v>
      </c>
      <c r="G44" s="98">
        <v>2</v>
      </c>
    </row>
    <row r="45" spans="2:7" ht="15.75">
      <c r="B45" s="144"/>
      <c r="C45" s="147"/>
      <c r="D45" s="42">
        <v>2025</v>
      </c>
      <c r="E45" s="42" t="s">
        <v>80</v>
      </c>
      <c r="F45" s="81">
        <v>2</v>
      </c>
      <c r="G45" s="86">
        <v>2</v>
      </c>
    </row>
    <row r="46" spans="2:7" ht="15.6" customHeight="1">
      <c r="B46" s="143" t="s">
        <v>77</v>
      </c>
      <c r="C46" s="143" t="s">
        <v>108</v>
      </c>
      <c r="D46" s="39">
        <v>2022</v>
      </c>
      <c r="E46" s="39" t="s">
        <v>78</v>
      </c>
      <c r="F46" s="82">
        <v>82.2</v>
      </c>
      <c r="G46" s="82">
        <v>82.2</v>
      </c>
    </row>
    <row r="47" spans="2:7" ht="15.75">
      <c r="B47" s="144"/>
      <c r="C47" s="144"/>
      <c r="D47" s="40">
        <v>2023</v>
      </c>
      <c r="E47" s="40" t="s">
        <v>78</v>
      </c>
      <c r="F47" s="83">
        <v>82.2</v>
      </c>
      <c r="G47" s="83">
        <v>82.2</v>
      </c>
    </row>
    <row r="48" spans="2:7" ht="15.75">
      <c r="B48" s="144"/>
      <c r="C48" s="144"/>
      <c r="D48" s="91">
        <v>2024</v>
      </c>
      <c r="E48" s="91" t="s">
        <v>78</v>
      </c>
      <c r="F48" s="84">
        <v>82.2</v>
      </c>
      <c r="G48" s="84">
        <v>82.2</v>
      </c>
    </row>
    <row r="49" spans="2:7" ht="15.75">
      <c r="B49" s="144"/>
      <c r="C49" s="144"/>
      <c r="D49" s="91">
        <v>2025</v>
      </c>
      <c r="E49" s="91" t="s">
        <v>78</v>
      </c>
      <c r="F49" s="102">
        <v>82.2</v>
      </c>
      <c r="G49" s="102">
        <v>82.2</v>
      </c>
    </row>
    <row r="50" spans="2:7" ht="15.75">
      <c r="B50" s="148"/>
      <c r="C50" s="148"/>
      <c r="D50" s="42">
        <v>2026</v>
      </c>
      <c r="E50" s="42" t="s">
        <v>78</v>
      </c>
      <c r="F50" s="86">
        <v>82.2</v>
      </c>
      <c r="G50" s="86">
        <v>82.2</v>
      </c>
    </row>
    <row r="51" spans="2:7" ht="15.6" customHeight="1">
      <c r="B51" s="143" t="s">
        <v>97</v>
      </c>
      <c r="C51" s="143" t="s">
        <v>109</v>
      </c>
      <c r="D51" s="39">
        <v>2022</v>
      </c>
      <c r="E51" s="39" t="s">
        <v>79</v>
      </c>
      <c r="F51" s="85">
        <v>4760</v>
      </c>
      <c r="G51" s="85">
        <v>2510</v>
      </c>
    </row>
    <row r="52" spans="2:7" ht="15.75">
      <c r="B52" s="144"/>
      <c r="C52" s="144"/>
      <c r="D52" s="40">
        <v>2023</v>
      </c>
      <c r="E52" s="40" t="s">
        <v>79</v>
      </c>
      <c r="F52" s="83">
        <v>4760</v>
      </c>
      <c r="G52" s="83">
        <v>8310</v>
      </c>
    </row>
    <row r="53" spans="2:7" ht="15.75">
      <c r="B53" s="144"/>
      <c r="C53" s="144"/>
      <c r="D53" s="91">
        <v>2024</v>
      </c>
      <c r="E53" s="91" t="s">
        <v>79</v>
      </c>
      <c r="F53" s="98">
        <v>4760</v>
      </c>
      <c r="G53" s="98">
        <v>7680</v>
      </c>
    </row>
    <row r="54" spans="2:7" ht="15.75">
      <c r="B54" s="144"/>
      <c r="C54" s="144"/>
      <c r="D54" s="91">
        <v>2025</v>
      </c>
      <c r="E54" s="91" t="s">
        <v>79</v>
      </c>
      <c r="F54" s="98">
        <v>4760</v>
      </c>
      <c r="G54" s="98">
        <v>7680</v>
      </c>
    </row>
    <row r="55" spans="2:7" ht="15.75">
      <c r="B55" s="144"/>
      <c r="C55" s="148"/>
      <c r="D55" s="42">
        <v>2026</v>
      </c>
      <c r="E55" s="42" t="s">
        <v>79</v>
      </c>
      <c r="F55" s="86">
        <v>4760</v>
      </c>
      <c r="G55" s="86">
        <v>7680</v>
      </c>
    </row>
    <row r="56" spans="2:7" ht="15.75">
      <c r="B56" s="144"/>
      <c r="C56" s="143" t="s">
        <v>110</v>
      </c>
      <c r="D56" s="39">
        <v>2022</v>
      </c>
      <c r="E56" s="39" t="s">
        <v>80</v>
      </c>
      <c r="F56" s="85">
        <v>10</v>
      </c>
      <c r="G56" s="85">
        <v>11</v>
      </c>
    </row>
    <row r="57" spans="2:7" ht="15.75">
      <c r="B57" s="144"/>
      <c r="C57" s="144"/>
      <c r="D57" s="40">
        <v>2023</v>
      </c>
      <c r="E57" s="40" t="s">
        <v>80</v>
      </c>
      <c r="F57" s="83">
        <v>10</v>
      </c>
      <c r="G57" s="83">
        <v>11</v>
      </c>
    </row>
    <row r="58" spans="2:7" ht="15.75">
      <c r="B58" s="144"/>
      <c r="C58" s="144"/>
      <c r="D58" s="91">
        <v>2024</v>
      </c>
      <c r="E58" s="91" t="s">
        <v>80</v>
      </c>
      <c r="F58" s="98">
        <v>10</v>
      </c>
      <c r="G58" s="98">
        <v>11</v>
      </c>
    </row>
    <row r="59" spans="2:7" ht="16.149999999999999" customHeight="1">
      <c r="B59" s="144"/>
      <c r="C59" s="144"/>
      <c r="D59" s="91">
        <v>2025</v>
      </c>
      <c r="E59" s="91" t="s">
        <v>80</v>
      </c>
      <c r="F59" s="98">
        <v>10</v>
      </c>
      <c r="G59" s="98">
        <v>11</v>
      </c>
    </row>
    <row r="60" spans="2:7" ht="16.149999999999999" customHeight="1">
      <c r="B60" s="148"/>
      <c r="C60" s="148"/>
      <c r="D60" s="42">
        <v>2026</v>
      </c>
      <c r="E60" s="42" t="s">
        <v>80</v>
      </c>
      <c r="F60" s="86">
        <v>10</v>
      </c>
      <c r="G60" s="86">
        <v>11</v>
      </c>
    </row>
    <row r="61" spans="2:7" ht="15.6" customHeight="1">
      <c r="B61" s="143" t="s">
        <v>98</v>
      </c>
      <c r="C61" s="143" t="s">
        <v>111</v>
      </c>
      <c r="D61" s="39">
        <v>2022</v>
      </c>
      <c r="E61" s="39" t="s">
        <v>79</v>
      </c>
      <c r="F61" s="85">
        <v>265</v>
      </c>
      <c r="G61" s="85">
        <v>273</v>
      </c>
    </row>
    <row r="62" spans="2:7" ht="15.75">
      <c r="B62" s="144"/>
      <c r="C62" s="144"/>
      <c r="D62" s="40">
        <v>2023</v>
      </c>
      <c r="E62" s="40" t="s">
        <v>79</v>
      </c>
      <c r="F62" s="83">
        <v>265</v>
      </c>
      <c r="G62" s="83">
        <v>282</v>
      </c>
    </row>
    <row r="63" spans="2:7" ht="15.75">
      <c r="B63" s="144"/>
      <c r="C63" s="144"/>
      <c r="D63" s="91">
        <v>2024</v>
      </c>
      <c r="E63" s="91" t="s">
        <v>79</v>
      </c>
      <c r="F63" s="98">
        <v>265</v>
      </c>
      <c r="G63" s="98">
        <v>273</v>
      </c>
    </row>
    <row r="64" spans="2:7" ht="15.75">
      <c r="B64" s="144"/>
      <c r="C64" s="144"/>
      <c r="D64" s="91">
        <v>2025</v>
      </c>
      <c r="E64" s="91" t="s">
        <v>79</v>
      </c>
      <c r="F64" s="98">
        <v>265</v>
      </c>
      <c r="G64" s="98">
        <v>273</v>
      </c>
    </row>
    <row r="65" spans="2:7" ht="15.75">
      <c r="B65" s="148"/>
      <c r="C65" s="148"/>
      <c r="D65" s="42">
        <v>2026</v>
      </c>
      <c r="E65" s="42" t="s">
        <v>79</v>
      </c>
      <c r="F65" s="86">
        <v>265</v>
      </c>
      <c r="G65" s="86">
        <v>273</v>
      </c>
    </row>
    <row r="66" spans="2:7" ht="15.6" customHeight="1">
      <c r="B66" s="143" t="s">
        <v>99</v>
      </c>
      <c r="C66" s="143" t="s">
        <v>112</v>
      </c>
      <c r="D66" s="39">
        <v>2022</v>
      </c>
      <c r="E66" s="39" t="s">
        <v>80</v>
      </c>
      <c r="F66" s="85">
        <v>0</v>
      </c>
      <c r="G66" s="85">
        <v>2</v>
      </c>
    </row>
    <row r="67" spans="2:7" ht="15.75">
      <c r="B67" s="144"/>
      <c r="C67" s="144"/>
      <c r="D67" s="40">
        <v>2023</v>
      </c>
      <c r="E67" s="40" t="s">
        <v>80</v>
      </c>
      <c r="F67" s="83">
        <v>0</v>
      </c>
      <c r="G67" s="83">
        <v>0</v>
      </c>
    </row>
    <row r="68" spans="2:7" ht="15.75">
      <c r="B68" s="144"/>
      <c r="C68" s="144"/>
      <c r="D68" s="91">
        <v>2024</v>
      </c>
      <c r="E68" s="91" t="s">
        <v>80</v>
      </c>
      <c r="F68" s="98">
        <v>0</v>
      </c>
      <c r="G68" s="98">
        <v>0</v>
      </c>
    </row>
    <row r="69" spans="2:7" ht="15.75">
      <c r="B69" s="144"/>
      <c r="C69" s="144"/>
      <c r="D69" s="91">
        <v>2025</v>
      </c>
      <c r="E69" s="91" t="s">
        <v>80</v>
      </c>
      <c r="F69" s="98">
        <v>0</v>
      </c>
      <c r="G69" s="98">
        <v>0</v>
      </c>
    </row>
    <row r="70" spans="2:7" ht="17.45" customHeight="1">
      <c r="B70" s="148"/>
      <c r="C70" s="148"/>
      <c r="D70" s="42">
        <v>2026</v>
      </c>
      <c r="E70" s="42" t="s">
        <v>80</v>
      </c>
      <c r="F70" s="86">
        <v>0</v>
      </c>
      <c r="G70" s="86">
        <v>0</v>
      </c>
    </row>
    <row r="77" spans="2:7">
      <c r="B77" s="15"/>
      <c r="C77" s="15"/>
    </row>
    <row r="78" spans="2:7">
      <c r="B78" s="15"/>
      <c r="C78" s="15"/>
    </row>
    <row r="79" spans="2:7">
      <c r="B79" s="15"/>
      <c r="C79" s="15"/>
    </row>
    <row r="80" spans="2:7">
      <c r="B80" s="15"/>
      <c r="C80" s="15"/>
    </row>
    <row r="81" spans="2:3">
      <c r="B81" s="15"/>
      <c r="C81" s="15"/>
    </row>
    <row r="82" spans="2:3">
      <c r="B82" s="15"/>
      <c r="C82" s="15"/>
    </row>
    <row r="83" spans="2:3">
      <c r="B83" s="15"/>
      <c r="C83" s="15"/>
    </row>
    <row r="84" spans="2:3">
      <c r="B84" s="15"/>
      <c r="C84" s="15"/>
    </row>
    <row r="85" spans="2:3">
      <c r="B85" s="15"/>
      <c r="C85" s="15"/>
    </row>
    <row r="86" spans="2:3">
      <c r="B86" s="15"/>
      <c r="C86" s="15"/>
    </row>
    <row r="87" spans="2:3">
      <c r="B87" s="15"/>
      <c r="C87" s="15"/>
    </row>
  </sheetData>
  <mergeCells count="24">
    <mergeCell ref="B61:B65"/>
    <mergeCell ref="C61:C65"/>
    <mergeCell ref="B66:B70"/>
    <mergeCell ref="C66:C70"/>
    <mergeCell ref="C7:C11"/>
    <mergeCell ref="B7:B16"/>
    <mergeCell ref="C12:C16"/>
    <mergeCell ref="C17:C21"/>
    <mergeCell ref="C22:C26"/>
    <mergeCell ref="B17:B31"/>
    <mergeCell ref="C27:C31"/>
    <mergeCell ref="B46:B50"/>
    <mergeCell ref="C46:C50"/>
    <mergeCell ref="C51:C55"/>
    <mergeCell ref="B51:B60"/>
    <mergeCell ref="C56:C60"/>
    <mergeCell ref="B42:B45"/>
    <mergeCell ref="B3:G3"/>
    <mergeCell ref="B4:G4"/>
    <mergeCell ref="C42:C45"/>
    <mergeCell ref="C32:C36"/>
    <mergeCell ref="B32:B41"/>
    <mergeCell ref="C37:C41"/>
    <mergeCell ref="D2:G2"/>
  </mergeCells>
  <printOptions horizontalCentered="1"/>
  <pageMargins left="0" right="0" top="0.27559055118110237" bottom="0.23622047244094491" header="0" footer="0"/>
  <pageSetup paperSize="9"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20"/>
  <sheetViews>
    <sheetView tabSelected="1" topLeftCell="A136" zoomScale="96" zoomScaleNormal="96" workbookViewId="0">
      <selection activeCell="B148" sqref="B148:B153"/>
    </sheetView>
  </sheetViews>
  <sheetFormatPr defaultRowHeight="18.75"/>
  <cols>
    <col min="1" max="1" width="2.5703125" style="24" customWidth="1"/>
    <col min="2" max="2" width="47.42578125" style="20" customWidth="1"/>
    <col min="3" max="3" width="25.42578125" style="21" customWidth="1"/>
    <col min="4" max="4" width="14.7109375" style="22" customWidth="1"/>
    <col min="5" max="5" width="14.7109375" style="23" customWidth="1"/>
    <col min="6" max="10" width="14.7109375" style="24" customWidth="1"/>
    <col min="11" max="257" width="9.140625" style="24"/>
    <col min="258" max="258" width="40.28515625" style="24" customWidth="1"/>
    <col min="259" max="259" width="25.42578125" style="24" customWidth="1"/>
    <col min="260" max="266" width="14.7109375" style="24" customWidth="1"/>
    <col min="267" max="513" width="9.140625" style="24"/>
    <col min="514" max="514" width="40.28515625" style="24" customWidth="1"/>
    <col min="515" max="515" width="25.42578125" style="24" customWidth="1"/>
    <col min="516" max="522" width="14.7109375" style="24" customWidth="1"/>
    <col min="523" max="769" width="9.140625" style="24"/>
    <col min="770" max="770" width="40.28515625" style="24" customWidth="1"/>
    <col min="771" max="771" width="25.42578125" style="24" customWidth="1"/>
    <col min="772" max="778" width="14.7109375" style="24" customWidth="1"/>
    <col min="779" max="1025" width="9.140625" style="24"/>
    <col min="1026" max="1026" width="40.28515625" style="24" customWidth="1"/>
    <col min="1027" max="1027" width="25.42578125" style="24" customWidth="1"/>
    <col min="1028" max="1034" width="14.7109375" style="24" customWidth="1"/>
    <col min="1035" max="1281" width="9.140625" style="24"/>
    <col min="1282" max="1282" width="40.28515625" style="24" customWidth="1"/>
    <col min="1283" max="1283" width="25.42578125" style="24" customWidth="1"/>
    <col min="1284" max="1290" width="14.7109375" style="24" customWidth="1"/>
    <col min="1291" max="1537" width="9.140625" style="24"/>
    <col min="1538" max="1538" width="40.28515625" style="24" customWidth="1"/>
    <col min="1539" max="1539" width="25.42578125" style="24" customWidth="1"/>
    <col min="1540" max="1546" width="14.7109375" style="24" customWidth="1"/>
    <col min="1547" max="1793" width="9.140625" style="24"/>
    <col min="1794" max="1794" width="40.28515625" style="24" customWidth="1"/>
    <col min="1795" max="1795" width="25.42578125" style="24" customWidth="1"/>
    <col min="1796" max="1802" width="14.7109375" style="24" customWidth="1"/>
    <col min="1803" max="2049" width="9.140625" style="24"/>
    <col min="2050" max="2050" width="40.28515625" style="24" customWidth="1"/>
    <col min="2051" max="2051" width="25.42578125" style="24" customWidth="1"/>
    <col min="2052" max="2058" width="14.7109375" style="24" customWidth="1"/>
    <col min="2059" max="2305" width="9.140625" style="24"/>
    <col min="2306" max="2306" width="40.28515625" style="24" customWidth="1"/>
    <col min="2307" max="2307" width="25.42578125" style="24" customWidth="1"/>
    <col min="2308" max="2314" width="14.7109375" style="24" customWidth="1"/>
    <col min="2315" max="2561" width="9.140625" style="24"/>
    <col min="2562" max="2562" width="40.28515625" style="24" customWidth="1"/>
    <col min="2563" max="2563" width="25.42578125" style="24" customWidth="1"/>
    <col min="2564" max="2570" width="14.7109375" style="24" customWidth="1"/>
    <col min="2571" max="2817" width="9.140625" style="24"/>
    <col min="2818" max="2818" width="40.28515625" style="24" customWidth="1"/>
    <col min="2819" max="2819" width="25.42578125" style="24" customWidth="1"/>
    <col min="2820" max="2826" width="14.7109375" style="24" customWidth="1"/>
    <col min="2827" max="3073" width="9.140625" style="24"/>
    <col min="3074" max="3074" width="40.28515625" style="24" customWidth="1"/>
    <col min="3075" max="3075" width="25.42578125" style="24" customWidth="1"/>
    <col min="3076" max="3082" width="14.7109375" style="24" customWidth="1"/>
    <col min="3083" max="3329" width="9.140625" style="24"/>
    <col min="3330" max="3330" width="40.28515625" style="24" customWidth="1"/>
    <col min="3331" max="3331" width="25.42578125" style="24" customWidth="1"/>
    <col min="3332" max="3338" width="14.7109375" style="24" customWidth="1"/>
    <col min="3339" max="3585" width="9.140625" style="24"/>
    <col min="3586" max="3586" width="40.28515625" style="24" customWidth="1"/>
    <col min="3587" max="3587" width="25.42578125" style="24" customWidth="1"/>
    <col min="3588" max="3594" width="14.7109375" style="24" customWidth="1"/>
    <col min="3595" max="3841" width="9.140625" style="24"/>
    <col min="3842" max="3842" width="40.28515625" style="24" customWidth="1"/>
    <col min="3843" max="3843" width="25.42578125" style="24" customWidth="1"/>
    <col min="3844" max="3850" width="14.7109375" style="24" customWidth="1"/>
    <col min="3851" max="4097" width="9.140625" style="24"/>
    <col min="4098" max="4098" width="40.28515625" style="24" customWidth="1"/>
    <col min="4099" max="4099" width="25.42578125" style="24" customWidth="1"/>
    <col min="4100" max="4106" width="14.7109375" style="24" customWidth="1"/>
    <col min="4107" max="4353" width="9.140625" style="24"/>
    <col min="4354" max="4354" width="40.28515625" style="24" customWidth="1"/>
    <col min="4355" max="4355" width="25.42578125" style="24" customWidth="1"/>
    <col min="4356" max="4362" width="14.7109375" style="24" customWidth="1"/>
    <col min="4363" max="4609" width="9.140625" style="24"/>
    <col min="4610" max="4610" width="40.28515625" style="24" customWidth="1"/>
    <col min="4611" max="4611" width="25.42578125" style="24" customWidth="1"/>
    <col min="4612" max="4618" width="14.7109375" style="24" customWidth="1"/>
    <col min="4619" max="4865" width="9.140625" style="24"/>
    <col min="4866" max="4866" width="40.28515625" style="24" customWidth="1"/>
    <col min="4867" max="4867" width="25.42578125" style="24" customWidth="1"/>
    <col min="4868" max="4874" width="14.7109375" style="24" customWidth="1"/>
    <col min="4875" max="5121" width="9.140625" style="24"/>
    <col min="5122" max="5122" width="40.28515625" style="24" customWidth="1"/>
    <col min="5123" max="5123" width="25.42578125" style="24" customWidth="1"/>
    <col min="5124" max="5130" width="14.7109375" style="24" customWidth="1"/>
    <col min="5131" max="5377" width="9.140625" style="24"/>
    <col min="5378" max="5378" width="40.28515625" style="24" customWidth="1"/>
    <col min="5379" max="5379" width="25.42578125" style="24" customWidth="1"/>
    <col min="5380" max="5386" width="14.7109375" style="24" customWidth="1"/>
    <col min="5387" max="5633" width="9.140625" style="24"/>
    <col min="5634" max="5634" width="40.28515625" style="24" customWidth="1"/>
    <col min="5635" max="5635" width="25.42578125" style="24" customWidth="1"/>
    <col min="5636" max="5642" width="14.7109375" style="24" customWidth="1"/>
    <col min="5643" max="5889" width="9.140625" style="24"/>
    <col min="5890" max="5890" width="40.28515625" style="24" customWidth="1"/>
    <col min="5891" max="5891" width="25.42578125" style="24" customWidth="1"/>
    <col min="5892" max="5898" width="14.7109375" style="24" customWidth="1"/>
    <col min="5899" max="6145" width="9.140625" style="24"/>
    <col min="6146" max="6146" width="40.28515625" style="24" customWidth="1"/>
    <col min="6147" max="6147" width="25.42578125" style="24" customWidth="1"/>
    <col min="6148" max="6154" width="14.7109375" style="24" customWidth="1"/>
    <col min="6155" max="6401" width="9.140625" style="24"/>
    <col min="6402" max="6402" width="40.28515625" style="24" customWidth="1"/>
    <col min="6403" max="6403" width="25.42578125" style="24" customWidth="1"/>
    <col min="6404" max="6410" width="14.7109375" style="24" customWidth="1"/>
    <col min="6411" max="6657" width="9.140625" style="24"/>
    <col min="6658" max="6658" width="40.28515625" style="24" customWidth="1"/>
    <col min="6659" max="6659" width="25.42578125" style="24" customWidth="1"/>
    <col min="6660" max="6666" width="14.7109375" style="24" customWidth="1"/>
    <col min="6667" max="6913" width="9.140625" style="24"/>
    <col min="6914" max="6914" width="40.28515625" style="24" customWidth="1"/>
    <col min="6915" max="6915" width="25.42578125" style="24" customWidth="1"/>
    <col min="6916" max="6922" width="14.7109375" style="24" customWidth="1"/>
    <col min="6923" max="7169" width="9.140625" style="24"/>
    <col min="7170" max="7170" width="40.28515625" style="24" customWidth="1"/>
    <col min="7171" max="7171" width="25.42578125" style="24" customWidth="1"/>
    <col min="7172" max="7178" width="14.7109375" style="24" customWidth="1"/>
    <col min="7179" max="7425" width="9.140625" style="24"/>
    <col min="7426" max="7426" width="40.28515625" style="24" customWidth="1"/>
    <col min="7427" max="7427" width="25.42578125" style="24" customWidth="1"/>
    <col min="7428" max="7434" width="14.7109375" style="24" customWidth="1"/>
    <col min="7435" max="7681" width="9.140625" style="24"/>
    <col min="7682" max="7682" width="40.28515625" style="24" customWidth="1"/>
    <col min="7683" max="7683" width="25.42578125" style="24" customWidth="1"/>
    <col min="7684" max="7690" width="14.7109375" style="24" customWidth="1"/>
    <col min="7691" max="7937" width="9.140625" style="24"/>
    <col min="7938" max="7938" width="40.28515625" style="24" customWidth="1"/>
    <col min="7939" max="7939" width="25.42578125" style="24" customWidth="1"/>
    <col min="7940" max="7946" width="14.7109375" style="24" customWidth="1"/>
    <col min="7947" max="8193" width="9.140625" style="24"/>
    <col min="8194" max="8194" width="40.28515625" style="24" customWidth="1"/>
    <col min="8195" max="8195" width="25.42578125" style="24" customWidth="1"/>
    <col min="8196" max="8202" width="14.7109375" style="24" customWidth="1"/>
    <col min="8203" max="8449" width="9.140625" style="24"/>
    <col min="8450" max="8450" width="40.28515625" style="24" customWidth="1"/>
    <col min="8451" max="8451" width="25.42578125" style="24" customWidth="1"/>
    <col min="8452" max="8458" width="14.7109375" style="24" customWidth="1"/>
    <col min="8459" max="8705" width="9.140625" style="24"/>
    <col min="8706" max="8706" width="40.28515625" style="24" customWidth="1"/>
    <col min="8707" max="8707" width="25.42578125" style="24" customWidth="1"/>
    <col min="8708" max="8714" width="14.7109375" style="24" customWidth="1"/>
    <col min="8715" max="8961" width="9.140625" style="24"/>
    <col min="8962" max="8962" width="40.28515625" style="24" customWidth="1"/>
    <col min="8963" max="8963" width="25.42578125" style="24" customWidth="1"/>
    <col min="8964" max="8970" width="14.7109375" style="24" customWidth="1"/>
    <col min="8971" max="9217" width="9.140625" style="24"/>
    <col min="9218" max="9218" width="40.28515625" style="24" customWidth="1"/>
    <col min="9219" max="9219" width="25.42578125" style="24" customWidth="1"/>
    <col min="9220" max="9226" width="14.7109375" style="24" customWidth="1"/>
    <col min="9227" max="9473" width="9.140625" style="24"/>
    <col min="9474" max="9474" width="40.28515625" style="24" customWidth="1"/>
    <col min="9475" max="9475" width="25.42578125" style="24" customWidth="1"/>
    <col min="9476" max="9482" width="14.7109375" style="24" customWidth="1"/>
    <col min="9483" max="9729" width="9.140625" style="24"/>
    <col min="9730" max="9730" width="40.28515625" style="24" customWidth="1"/>
    <col min="9731" max="9731" width="25.42578125" style="24" customWidth="1"/>
    <col min="9732" max="9738" width="14.7109375" style="24" customWidth="1"/>
    <col min="9739" max="9985" width="9.140625" style="24"/>
    <col min="9986" max="9986" width="40.28515625" style="24" customWidth="1"/>
    <col min="9987" max="9987" width="25.42578125" style="24" customWidth="1"/>
    <col min="9988" max="9994" width="14.7109375" style="24" customWidth="1"/>
    <col min="9995" max="10241" width="9.140625" style="24"/>
    <col min="10242" max="10242" width="40.28515625" style="24" customWidth="1"/>
    <col min="10243" max="10243" width="25.42578125" style="24" customWidth="1"/>
    <col min="10244" max="10250" width="14.7109375" style="24" customWidth="1"/>
    <col min="10251" max="10497" width="9.140625" style="24"/>
    <col min="10498" max="10498" width="40.28515625" style="24" customWidth="1"/>
    <col min="10499" max="10499" width="25.42578125" style="24" customWidth="1"/>
    <col min="10500" max="10506" width="14.7109375" style="24" customWidth="1"/>
    <col min="10507" max="10753" width="9.140625" style="24"/>
    <col min="10754" max="10754" width="40.28515625" style="24" customWidth="1"/>
    <col min="10755" max="10755" width="25.42578125" style="24" customWidth="1"/>
    <col min="10756" max="10762" width="14.7109375" style="24" customWidth="1"/>
    <col min="10763" max="11009" width="9.140625" style="24"/>
    <col min="11010" max="11010" width="40.28515625" style="24" customWidth="1"/>
    <col min="11011" max="11011" width="25.42578125" style="24" customWidth="1"/>
    <col min="11012" max="11018" width="14.7109375" style="24" customWidth="1"/>
    <col min="11019" max="11265" width="9.140625" style="24"/>
    <col min="11266" max="11266" width="40.28515625" style="24" customWidth="1"/>
    <col min="11267" max="11267" width="25.42578125" style="24" customWidth="1"/>
    <col min="11268" max="11274" width="14.7109375" style="24" customWidth="1"/>
    <col min="11275" max="11521" width="9.140625" style="24"/>
    <col min="11522" max="11522" width="40.28515625" style="24" customWidth="1"/>
    <col min="11523" max="11523" width="25.42578125" style="24" customWidth="1"/>
    <col min="11524" max="11530" width="14.7109375" style="24" customWidth="1"/>
    <col min="11531" max="11777" width="9.140625" style="24"/>
    <col min="11778" max="11778" width="40.28515625" style="24" customWidth="1"/>
    <col min="11779" max="11779" width="25.42578125" style="24" customWidth="1"/>
    <col min="11780" max="11786" width="14.7109375" style="24" customWidth="1"/>
    <col min="11787" max="12033" width="9.140625" style="24"/>
    <col min="12034" max="12034" width="40.28515625" style="24" customWidth="1"/>
    <col min="12035" max="12035" width="25.42578125" style="24" customWidth="1"/>
    <col min="12036" max="12042" width="14.7109375" style="24" customWidth="1"/>
    <col min="12043" max="12289" width="9.140625" style="24"/>
    <col min="12290" max="12290" width="40.28515625" style="24" customWidth="1"/>
    <col min="12291" max="12291" width="25.42578125" style="24" customWidth="1"/>
    <col min="12292" max="12298" width="14.7109375" style="24" customWidth="1"/>
    <col min="12299" max="12545" width="9.140625" style="24"/>
    <col min="12546" max="12546" width="40.28515625" style="24" customWidth="1"/>
    <col min="12547" max="12547" width="25.42578125" style="24" customWidth="1"/>
    <col min="12548" max="12554" width="14.7109375" style="24" customWidth="1"/>
    <col min="12555" max="12801" width="9.140625" style="24"/>
    <col min="12802" max="12802" width="40.28515625" style="24" customWidth="1"/>
    <col min="12803" max="12803" width="25.42578125" style="24" customWidth="1"/>
    <col min="12804" max="12810" width="14.7109375" style="24" customWidth="1"/>
    <col min="12811" max="13057" width="9.140625" style="24"/>
    <col min="13058" max="13058" width="40.28515625" style="24" customWidth="1"/>
    <col min="13059" max="13059" width="25.42578125" style="24" customWidth="1"/>
    <col min="13060" max="13066" width="14.7109375" style="24" customWidth="1"/>
    <col min="13067" max="13313" width="9.140625" style="24"/>
    <col min="13314" max="13314" width="40.28515625" style="24" customWidth="1"/>
    <col min="13315" max="13315" width="25.42578125" style="24" customWidth="1"/>
    <col min="13316" max="13322" width="14.7109375" style="24" customWidth="1"/>
    <col min="13323" max="13569" width="9.140625" style="24"/>
    <col min="13570" max="13570" width="40.28515625" style="24" customWidth="1"/>
    <col min="13571" max="13571" width="25.42578125" style="24" customWidth="1"/>
    <col min="13572" max="13578" width="14.7109375" style="24" customWidth="1"/>
    <col min="13579" max="13825" width="9.140625" style="24"/>
    <col min="13826" max="13826" width="40.28515625" style="24" customWidth="1"/>
    <col min="13827" max="13827" width="25.42578125" style="24" customWidth="1"/>
    <col min="13828" max="13834" width="14.7109375" style="24" customWidth="1"/>
    <col min="13835" max="14081" width="9.140625" style="24"/>
    <col min="14082" max="14082" width="40.28515625" style="24" customWidth="1"/>
    <col min="14083" max="14083" width="25.42578125" style="24" customWidth="1"/>
    <col min="14084" max="14090" width="14.7109375" style="24" customWidth="1"/>
    <col min="14091" max="14337" width="9.140625" style="24"/>
    <col min="14338" max="14338" width="40.28515625" style="24" customWidth="1"/>
    <col min="14339" max="14339" width="25.42578125" style="24" customWidth="1"/>
    <col min="14340" max="14346" width="14.7109375" style="24" customWidth="1"/>
    <col min="14347" max="14593" width="9.140625" style="24"/>
    <col min="14594" max="14594" width="40.28515625" style="24" customWidth="1"/>
    <col min="14595" max="14595" width="25.42578125" style="24" customWidth="1"/>
    <col min="14596" max="14602" width="14.7109375" style="24" customWidth="1"/>
    <col min="14603" max="14849" width="9.140625" style="24"/>
    <col min="14850" max="14850" width="40.28515625" style="24" customWidth="1"/>
    <col min="14851" max="14851" width="25.42578125" style="24" customWidth="1"/>
    <col min="14852" max="14858" width="14.7109375" style="24" customWidth="1"/>
    <col min="14859" max="15105" width="9.140625" style="24"/>
    <col min="15106" max="15106" width="40.28515625" style="24" customWidth="1"/>
    <col min="15107" max="15107" width="25.42578125" style="24" customWidth="1"/>
    <col min="15108" max="15114" width="14.7109375" style="24" customWidth="1"/>
    <col min="15115" max="15361" width="9.140625" style="24"/>
    <col min="15362" max="15362" width="40.28515625" style="24" customWidth="1"/>
    <col min="15363" max="15363" width="25.42578125" style="24" customWidth="1"/>
    <col min="15364" max="15370" width="14.7109375" style="24" customWidth="1"/>
    <col min="15371" max="15617" width="9.140625" style="24"/>
    <col min="15618" max="15618" width="40.28515625" style="24" customWidth="1"/>
    <col min="15619" max="15619" width="25.42578125" style="24" customWidth="1"/>
    <col min="15620" max="15626" width="14.7109375" style="24" customWidth="1"/>
    <col min="15627" max="15873" width="9.140625" style="24"/>
    <col min="15874" max="15874" width="40.28515625" style="24" customWidth="1"/>
    <col min="15875" max="15875" width="25.42578125" style="24" customWidth="1"/>
    <col min="15876" max="15882" width="14.7109375" style="24" customWidth="1"/>
    <col min="15883" max="16129" width="9.140625" style="24"/>
    <col min="16130" max="16130" width="40.28515625" style="24" customWidth="1"/>
    <col min="16131" max="16131" width="25.42578125" style="24" customWidth="1"/>
    <col min="16132" max="16138" width="14.7109375" style="24" customWidth="1"/>
    <col min="16139" max="16384" width="9.140625" style="24"/>
  </cols>
  <sheetData>
    <row r="1" spans="2:11">
      <c r="I1" s="142"/>
      <c r="J1" s="142"/>
    </row>
    <row r="2" spans="2:11">
      <c r="G2" s="173" t="s">
        <v>149</v>
      </c>
      <c r="H2" s="173"/>
      <c r="I2" s="173"/>
      <c r="J2" s="173"/>
    </row>
    <row r="3" spans="2:11" s="26" customFormat="1">
      <c r="B3" s="145" t="s">
        <v>102</v>
      </c>
      <c r="C3" s="145"/>
      <c r="D3" s="145"/>
      <c r="E3" s="145"/>
      <c r="F3" s="145"/>
      <c r="G3" s="145"/>
      <c r="H3" s="145"/>
      <c r="I3" s="145"/>
      <c r="J3" s="145"/>
      <c r="K3" s="25"/>
    </row>
    <row r="4" spans="2:11">
      <c r="B4" s="145" t="s">
        <v>21</v>
      </c>
      <c r="C4" s="145"/>
      <c r="D4" s="145"/>
      <c r="E4" s="145"/>
      <c r="F4" s="145"/>
      <c r="G4" s="145"/>
      <c r="H4" s="145"/>
      <c r="I4" s="145"/>
      <c r="J4" s="145"/>
      <c r="K4" s="27"/>
    </row>
    <row r="5" spans="2:11" ht="19.5" thickBot="1">
      <c r="C5" s="28"/>
      <c r="D5" s="28"/>
      <c r="E5" s="29"/>
      <c r="F5" s="28"/>
      <c r="G5" s="28"/>
      <c r="H5" s="28"/>
      <c r="I5" s="28"/>
      <c r="J5" s="28" t="s">
        <v>28</v>
      </c>
    </row>
    <row r="6" spans="2:11" ht="18.75" customHeight="1">
      <c r="B6" s="160" t="s">
        <v>36</v>
      </c>
      <c r="C6" s="162" t="s">
        <v>37</v>
      </c>
      <c r="D6" s="162" t="s">
        <v>38</v>
      </c>
      <c r="E6" s="162" t="s">
        <v>39</v>
      </c>
      <c r="F6" s="162"/>
      <c r="G6" s="162"/>
      <c r="H6" s="162"/>
      <c r="I6" s="162"/>
      <c r="J6" s="163"/>
    </row>
    <row r="7" spans="2:11" ht="63">
      <c r="B7" s="161"/>
      <c r="C7" s="149"/>
      <c r="D7" s="149"/>
      <c r="E7" s="31" t="s">
        <v>40</v>
      </c>
      <c r="F7" s="30" t="s">
        <v>41</v>
      </c>
      <c r="G7" s="30" t="s">
        <v>42</v>
      </c>
      <c r="H7" s="30" t="s">
        <v>43</v>
      </c>
      <c r="I7" s="30" t="s">
        <v>44</v>
      </c>
      <c r="J7" s="52" t="s">
        <v>45</v>
      </c>
    </row>
    <row r="8" spans="2:11">
      <c r="B8" s="53">
        <v>1</v>
      </c>
      <c r="C8" s="30">
        <v>2</v>
      </c>
      <c r="D8" s="30">
        <v>3</v>
      </c>
      <c r="E8" s="32">
        <v>4</v>
      </c>
      <c r="F8" s="33">
        <v>5</v>
      </c>
      <c r="G8" s="33">
        <v>6</v>
      </c>
      <c r="H8" s="33">
        <v>7</v>
      </c>
      <c r="I8" s="33">
        <v>8</v>
      </c>
      <c r="J8" s="54">
        <v>9</v>
      </c>
    </row>
    <row r="9" spans="2:11">
      <c r="B9" s="156" t="s">
        <v>49</v>
      </c>
      <c r="C9" s="149" t="s">
        <v>95</v>
      </c>
      <c r="D9" s="39">
        <v>2022</v>
      </c>
      <c r="E9" s="50">
        <f>SUM(F9:J9)</f>
        <v>116414.3</v>
      </c>
      <c r="F9" s="112">
        <f>F25</f>
        <v>0</v>
      </c>
      <c r="G9" s="112">
        <f t="shared" ref="G9:J10" si="0">G25</f>
        <v>15108.8</v>
      </c>
      <c r="H9" s="112">
        <f t="shared" si="0"/>
        <v>1261.1999999999998</v>
      </c>
      <c r="I9" s="112">
        <f t="shared" si="0"/>
        <v>100044.3</v>
      </c>
      <c r="J9" s="55">
        <f t="shared" si="0"/>
        <v>0</v>
      </c>
    </row>
    <row r="10" spans="2:11">
      <c r="B10" s="156"/>
      <c r="C10" s="149"/>
      <c r="D10" s="40">
        <v>2023</v>
      </c>
      <c r="E10" s="41">
        <f>SUM(F10:J10)</f>
        <v>112950.90000000001</v>
      </c>
      <c r="F10" s="107">
        <f>F26</f>
        <v>0</v>
      </c>
      <c r="G10" s="107">
        <f t="shared" si="0"/>
        <v>13614.9</v>
      </c>
      <c r="H10" s="107">
        <f t="shared" si="0"/>
        <v>3319.4</v>
      </c>
      <c r="I10" s="107">
        <f t="shared" si="0"/>
        <v>96016.6</v>
      </c>
      <c r="J10" s="113">
        <f t="shared" si="0"/>
        <v>0</v>
      </c>
    </row>
    <row r="11" spans="2:11">
      <c r="B11" s="156"/>
      <c r="C11" s="149"/>
      <c r="D11" s="91">
        <v>2024</v>
      </c>
      <c r="E11" s="41">
        <f>SUM(F11:J11)</f>
        <v>123337.79999999999</v>
      </c>
      <c r="F11" s="41">
        <f>F16+F27</f>
        <v>0</v>
      </c>
      <c r="G11" s="41">
        <f t="shared" ref="G11:J11" si="1">G16+G27</f>
        <v>13444.699999999999</v>
      </c>
      <c r="H11" s="41">
        <f t="shared" si="1"/>
        <v>14181.3</v>
      </c>
      <c r="I11" s="41">
        <f t="shared" si="1"/>
        <v>95711.799999999988</v>
      </c>
      <c r="J11" s="56">
        <f t="shared" si="1"/>
        <v>0</v>
      </c>
    </row>
    <row r="12" spans="2:11">
      <c r="B12" s="156"/>
      <c r="C12" s="149"/>
      <c r="D12" s="91">
        <v>2025</v>
      </c>
      <c r="E12" s="107">
        <f t="shared" ref="E12" si="2">SUM(F12:J12)</f>
        <v>139665.19999999998</v>
      </c>
      <c r="F12" s="109">
        <f>F17+F28</f>
        <v>0</v>
      </c>
      <c r="G12" s="109">
        <f>G17+G28</f>
        <v>39218.299999999996</v>
      </c>
      <c r="H12" s="109">
        <f t="shared" ref="H12:J12" si="3">H17+H28</f>
        <v>7117.4</v>
      </c>
      <c r="I12" s="109">
        <f>I17+I28</f>
        <v>93329.499999999985</v>
      </c>
      <c r="J12" s="110">
        <f t="shared" si="3"/>
        <v>0</v>
      </c>
    </row>
    <row r="13" spans="2:11">
      <c r="B13" s="156"/>
      <c r="C13" s="149"/>
      <c r="D13" s="42">
        <v>2026</v>
      </c>
      <c r="E13" s="108">
        <f>SUM(F13:J13)</f>
        <v>106796.39999999998</v>
      </c>
      <c r="F13" s="109">
        <f>F18+F29</f>
        <v>0</v>
      </c>
      <c r="G13" s="109">
        <f t="shared" ref="G13:I13" si="4">G18+G29</f>
        <v>13196.099999999999</v>
      </c>
      <c r="H13" s="109">
        <f t="shared" si="4"/>
        <v>2211.1</v>
      </c>
      <c r="I13" s="109">
        <f t="shared" si="4"/>
        <v>91389.199999999983</v>
      </c>
      <c r="J13" s="57">
        <f>J18+J29</f>
        <v>0</v>
      </c>
    </row>
    <row r="14" spans="2:11">
      <c r="B14" s="156"/>
      <c r="C14" s="149"/>
      <c r="D14" s="32" t="s">
        <v>46</v>
      </c>
      <c r="E14" s="34">
        <f>SUM(E9:E13)</f>
        <v>599164.6</v>
      </c>
      <c r="F14" s="34">
        <f>SUM(F9:F13)</f>
        <v>0</v>
      </c>
      <c r="G14" s="34">
        <f t="shared" ref="G14:I14" si="5">SUM(G9:G13)</f>
        <v>94582.799999999988</v>
      </c>
      <c r="H14" s="34">
        <f t="shared" si="5"/>
        <v>28090.400000000001</v>
      </c>
      <c r="I14" s="34">
        <f t="shared" si="5"/>
        <v>476491.4</v>
      </c>
      <c r="J14" s="58">
        <f>SUM(J9:J13)</f>
        <v>0</v>
      </c>
    </row>
    <row r="15" spans="2:11">
      <c r="B15" s="59" t="s">
        <v>147</v>
      </c>
      <c r="C15" s="35"/>
      <c r="D15" s="36"/>
      <c r="E15" s="37"/>
      <c r="F15" s="37"/>
      <c r="G15" s="37"/>
      <c r="H15" s="37"/>
      <c r="I15" s="37"/>
      <c r="J15" s="60"/>
    </row>
    <row r="16" spans="2:11">
      <c r="B16" s="152" t="s">
        <v>144</v>
      </c>
      <c r="C16" s="149" t="s">
        <v>95</v>
      </c>
      <c r="D16" s="91">
        <v>2024</v>
      </c>
      <c r="E16" s="41">
        <f>SUM(F16:J16)</f>
        <v>0</v>
      </c>
      <c r="F16" s="94">
        <f>F20</f>
        <v>0</v>
      </c>
      <c r="G16" s="94">
        <f t="shared" ref="G16:J16" si="6">G20</f>
        <v>0</v>
      </c>
      <c r="H16" s="94">
        <f t="shared" si="6"/>
        <v>0</v>
      </c>
      <c r="I16" s="94">
        <f t="shared" si="6"/>
        <v>0</v>
      </c>
      <c r="J16" s="111">
        <f t="shared" si="6"/>
        <v>0</v>
      </c>
    </row>
    <row r="17" spans="2:10">
      <c r="B17" s="150"/>
      <c r="C17" s="149"/>
      <c r="D17" s="91">
        <v>2025</v>
      </c>
      <c r="E17" s="107">
        <f t="shared" ref="E17:E18" si="7">SUM(F17:J17)</f>
        <v>27713.599999999999</v>
      </c>
      <c r="F17" s="94">
        <f t="shared" ref="F17:J17" si="8">F21</f>
        <v>0</v>
      </c>
      <c r="G17" s="94">
        <f t="shared" si="8"/>
        <v>25773.599999999999</v>
      </c>
      <c r="H17" s="94">
        <f t="shared" si="8"/>
        <v>0</v>
      </c>
      <c r="I17" s="94">
        <f t="shared" si="8"/>
        <v>1940</v>
      </c>
      <c r="J17" s="95">
        <f t="shared" si="8"/>
        <v>0</v>
      </c>
    </row>
    <row r="18" spans="2:10">
      <c r="B18" s="150"/>
      <c r="C18" s="149"/>
      <c r="D18" s="42">
        <v>2026</v>
      </c>
      <c r="E18" s="108">
        <f t="shared" si="7"/>
        <v>0</v>
      </c>
      <c r="F18" s="94">
        <f>F22</f>
        <v>0</v>
      </c>
      <c r="G18" s="94">
        <f t="shared" ref="G18:J18" si="9">G22</f>
        <v>0</v>
      </c>
      <c r="H18" s="94">
        <f t="shared" si="9"/>
        <v>0</v>
      </c>
      <c r="I18" s="94">
        <f t="shared" si="9"/>
        <v>0</v>
      </c>
      <c r="J18" s="64">
        <f t="shared" si="9"/>
        <v>0</v>
      </c>
    </row>
    <row r="19" spans="2:10">
      <c r="B19" s="151"/>
      <c r="C19" s="149"/>
      <c r="D19" s="32" t="s">
        <v>46</v>
      </c>
      <c r="E19" s="34">
        <f t="shared" ref="E19:J19" si="10">SUM(E16:E18)</f>
        <v>27713.599999999999</v>
      </c>
      <c r="F19" s="34">
        <f t="shared" si="10"/>
        <v>0</v>
      </c>
      <c r="G19" s="34">
        <f t="shared" si="10"/>
        <v>25773.599999999999</v>
      </c>
      <c r="H19" s="34">
        <f t="shared" si="10"/>
        <v>0</v>
      </c>
      <c r="I19" s="34">
        <f t="shared" si="10"/>
        <v>1940</v>
      </c>
      <c r="J19" s="58">
        <f t="shared" si="10"/>
        <v>0</v>
      </c>
    </row>
    <row r="20" spans="2:10">
      <c r="B20" s="164" t="s">
        <v>130</v>
      </c>
      <c r="C20" s="149" t="s">
        <v>95</v>
      </c>
      <c r="D20" s="91">
        <v>2024</v>
      </c>
      <c r="E20" s="41">
        <f>SUM(F20:J20)</f>
        <v>0</v>
      </c>
      <c r="F20" s="96"/>
      <c r="G20" s="96"/>
      <c r="H20" s="96"/>
      <c r="I20" s="96"/>
      <c r="J20" s="97"/>
    </row>
    <row r="21" spans="2:10">
      <c r="B21" s="165"/>
      <c r="C21" s="149"/>
      <c r="D21" s="91">
        <v>2025</v>
      </c>
      <c r="E21" s="107">
        <f t="shared" ref="E21:E22" si="11">SUM(F21:J21)</f>
        <v>27713.599999999999</v>
      </c>
      <c r="F21" s="92"/>
      <c r="G21" s="92">
        <v>25773.599999999999</v>
      </c>
      <c r="H21" s="92"/>
      <c r="I21" s="92">
        <v>1940</v>
      </c>
      <c r="J21" s="93"/>
    </row>
    <row r="22" spans="2:10">
      <c r="B22" s="165"/>
      <c r="C22" s="149"/>
      <c r="D22" s="42">
        <v>2026</v>
      </c>
      <c r="E22" s="108">
        <f t="shared" si="11"/>
        <v>0</v>
      </c>
      <c r="F22" s="46"/>
      <c r="G22" s="46"/>
      <c r="H22" s="46"/>
      <c r="I22" s="46"/>
      <c r="J22" s="61"/>
    </row>
    <row r="23" spans="2:10">
      <c r="B23" s="166"/>
      <c r="C23" s="149"/>
      <c r="D23" s="32" t="s">
        <v>46</v>
      </c>
      <c r="E23" s="34">
        <f t="shared" ref="E23:J23" si="12">SUM(E20:E22)</f>
        <v>27713.599999999999</v>
      </c>
      <c r="F23" s="34">
        <f t="shared" si="12"/>
        <v>0</v>
      </c>
      <c r="G23" s="34">
        <f t="shared" si="12"/>
        <v>25773.599999999999</v>
      </c>
      <c r="H23" s="34">
        <f t="shared" si="12"/>
        <v>0</v>
      </c>
      <c r="I23" s="34">
        <f t="shared" si="12"/>
        <v>1940</v>
      </c>
      <c r="J23" s="58">
        <f t="shared" si="12"/>
        <v>0</v>
      </c>
    </row>
    <row r="24" spans="2:10">
      <c r="B24" s="59" t="s">
        <v>47</v>
      </c>
      <c r="C24" s="35"/>
      <c r="D24" s="36"/>
      <c r="E24" s="37"/>
      <c r="F24" s="37"/>
      <c r="G24" s="37"/>
      <c r="H24" s="37"/>
      <c r="I24" s="37"/>
      <c r="J24" s="60"/>
    </row>
    <row r="25" spans="2:10">
      <c r="B25" s="156" t="s">
        <v>48</v>
      </c>
      <c r="C25" s="149" t="s">
        <v>95</v>
      </c>
      <c r="D25" s="39">
        <v>2022</v>
      </c>
      <c r="E25" s="50">
        <f>SUM(F25:J25)</f>
        <v>116414.3</v>
      </c>
      <c r="F25" s="43">
        <f t="shared" ref="F25:J29" si="13">F32+F80+F148+F161+F179</f>
        <v>0</v>
      </c>
      <c r="G25" s="43">
        <f t="shared" si="13"/>
        <v>15108.8</v>
      </c>
      <c r="H25" s="43">
        <f t="shared" si="13"/>
        <v>1261.1999999999998</v>
      </c>
      <c r="I25" s="43">
        <f t="shared" si="13"/>
        <v>100044.3</v>
      </c>
      <c r="J25" s="62">
        <f t="shared" si="13"/>
        <v>0</v>
      </c>
    </row>
    <row r="26" spans="2:10">
      <c r="B26" s="156"/>
      <c r="C26" s="149"/>
      <c r="D26" s="40">
        <v>2023</v>
      </c>
      <c r="E26" s="41">
        <f>SUM(F26:J26)</f>
        <v>112950.90000000001</v>
      </c>
      <c r="F26" s="44">
        <f t="shared" si="13"/>
        <v>0</v>
      </c>
      <c r="G26" s="44">
        <f t="shared" si="13"/>
        <v>13614.9</v>
      </c>
      <c r="H26" s="44">
        <f t="shared" si="13"/>
        <v>3319.4</v>
      </c>
      <c r="I26" s="44">
        <f t="shared" si="13"/>
        <v>96016.6</v>
      </c>
      <c r="J26" s="63">
        <f t="shared" si="13"/>
        <v>0</v>
      </c>
    </row>
    <row r="27" spans="2:10">
      <c r="B27" s="156"/>
      <c r="C27" s="149"/>
      <c r="D27" s="91">
        <v>2024</v>
      </c>
      <c r="E27" s="41">
        <f>SUM(F27:J27)</f>
        <v>123337.79999999999</v>
      </c>
      <c r="F27" s="44">
        <f t="shared" si="13"/>
        <v>0</v>
      </c>
      <c r="G27" s="44">
        <f t="shared" si="13"/>
        <v>13444.699999999999</v>
      </c>
      <c r="H27" s="44">
        <f t="shared" si="13"/>
        <v>14181.3</v>
      </c>
      <c r="I27" s="44">
        <f t="shared" si="13"/>
        <v>95711.799999999988</v>
      </c>
      <c r="J27" s="63">
        <f t="shared" si="13"/>
        <v>0</v>
      </c>
    </row>
    <row r="28" spans="2:10">
      <c r="B28" s="156"/>
      <c r="C28" s="149"/>
      <c r="D28" s="91">
        <v>2025</v>
      </c>
      <c r="E28" s="107">
        <f>SUM(F28:J28)</f>
        <v>111951.59999999998</v>
      </c>
      <c r="F28" s="94">
        <f t="shared" si="13"/>
        <v>0</v>
      </c>
      <c r="G28" s="94">
        <f t="shared" si="13"/>
        <v>13444.699999999999</v>
      </c>
      <c r="H28" s="94">
        <f t="shared" si="13"/>
        <v>7117.4</v>
      </c>
      <c r="I28" s="94">
        <f t="shared" si="13"/>
        <v>91389.499999999985</v>
      </c>
      <c r="J28" s="95">
        <f t="shared" si="13"/>
        <v>0</v>
      </c>
    </row>
    <row r="29" spans="2:10">
      <c r="B29" s="156"/>
      <c r="C29" s="149"/>
      <c r="D29" s="42">
        <v>2026</v>
      </c>
      <c r="E29" s="108">
        <f>SUM(F29:J29)</f>
        <v>106796.39999999998</v>
      </c>
      <c r="F29" s="94">
        <f t="shared" si="13"/>
        <v>0</v>
      </c>
      <c r="G29" s="94">
        <f t="shared" si="13"/>
        <v>13196.099999999999</v>
      </c>
      <c r="H29" s="94">
        <f t="shared" si="13"/>
        <v>2211.1</v>
      </c>
      <c r="I29" s="94">
        <f t="shared" si="13"/>
        <v>91389.199999999983</v>
      </c>
      <c r="J29" s="64">
        <f t="shared" si="13"/>
        <v>0</v>
      </c>
    </row>
    <row r="30" spans="2:10">
      <c r="B30" s="156"/>
      <c r="C30" s="149"/>
      <c r="D30" s="32" t="s">
        <v>46</v>
      </c>
      <c r="E30" s="34">
        <f>SUM(E25:E29)</f>
        <v>571451</v>
      </c>
      <c r="F30" s="34">
        <f t="shared" ref="F30:I30" si="14">SUM(F25:F29)</f>
        <v>0</v>
      </c>
      <c r="G30" s="34">
        <f t="shared" si="14"/>
        <v>68809.199999999983</v>
      </c>
      <c r="H30" s="34">
        <f t="shared" si="14"/>
        <v>28090.400000000001</v>
      </c>
      <c r="I30" s="34">
        <f t="shared" si="14"/>
        <v>474551.4</v>
      </c>
      <c r="J30" s="58">
        <f>SUM(J25:J29)</f>
        <v>0</v>
      </c>
    </row>
    <row r="31" spans="2:10">
      <c r="B31" s="157" t="s">
        <v>50</v>
      </c>
      <c r="C31" s="158"/>
      <c r="D31" s="158"/>
      <c r="E31" s="158"/>
      <c r="F31" s="158"/>
      <c r="G31" s="158"/>
      <c r="H31" s="158"/>
      <c r="I31" s="158"/>
      <c r="J31" s="159"/>
    </row>
    <row r="32" spans="2:10">
      <c r="B32" s="156" t="s">
        <v>46</v>
      </c>
      <c r="C32" s="149" t="s">
        <v>52</v>
      </c>
      <c r="D32" s="39">
        <v>2022</v>
      </c>
      <c r="E32" s="50">
        <f>SUM(F32:J32)</f>
        <v>25481.3</v>
      </c>
      <c r="F32" s="51">
        <f>F38+F44+F50+F61+F67+F73</f>
        <v>0</v>
      </c>
      <c r="G32" s="51">
        <f t="shared" ref="G32:J32" si="15">G38+G44+G50+G61+G67+G73</f>
        <v>5854.9</v>
      </c>
      <c r="H32" s="51">
        <f t="shared" si="15"/>
        <v>843.9</v>
      </c>
      <c r="I32" s="51">
        <f t="shared" si="15"/>
        <v>18782.5</v>
      </c>
      <c r="J32" s="105">
        <f t="shared" si="15"/>
        <v>0</v>
      </c>
    </row>
    <row r="33" spans="2:10">
      <c r="B33" s="156"/>
      <c r="C33" s="149"/>
      <c r="D33" s="40">
        <v>2023</v>
      </c>
      <c r="E33" s="41">
        <f>SUM(F33:J33)</f>
        <v>27616</v>
      </c>
      <c r="F33" s="48">
        <f>F39+F45+F51+F56+F62+F68+F74</f>
        <v>0</v>
      </c>
      <c r="G33" s="48">
        <f t="shared" ref="G33:J33" si="16">G39+G45+G51+G56+G62+G68+G74</f>
        <v>6712</v>
      </c>
      <c r="H33" s="48">
        <f t="shared" si="16"/>
        <v>843.9</v>
      </c>
      <c r="I33" s="48">
        <f t="shared" si="16"/>
        <v>20060.099999999999</v>
      </c>
      <c r="J33" s="66">
        <f t="shared" si="16"/>
        <v>0</v>
      </c>
    </row>
    <row r="34" spans="2:10">
      <c r="B34" s="156"/>
      <c r="C34" s="149"/>
      <c r="D34" s="91">
        <v>2024</v>
      </c>
      <c r="E34" s="41">
        <f>SUM(F34:J34)</f>
        <v>27807.399999999998</v>
      </c>
      <c r="F34" s="48">
        <f>F40+F46+F52+F57+F63+F69+F75</f>
        <v>0</v>
      </c>
      <c r="G34" s="48">
        <f t="shared" ref="G34:J34" si="17">G40+G46+G52+G57+G63+G69+G75</f>
        <v>6854.2</v>
      </c>
      <c r="H34" s="48">
        <f t="shared" si="17"/>
        <v>843.9</v>
      </c>
      <c r="I34" s="48">
        <f t="shared" si="17"/>
        <v>20109.3</v>
      </c>
      <c r="J34" s="66">
        <f t="shared" si="17"/>
        <v>0</v>
      </c>
    </row>
    <row r="35" spans="2:10">
      <c r="B35" s="156"/>
      <c r="C35" s="149"/>
      <c r="D35" s="91">
        <v>2025</v>
      </c>
      <c r="E35" s="107">
        <f t="shared" ref="E35" si="18">SUM(F35:J35)</f>
        <v>26963.5</v>
      </c>
      <c r="F35" s="92">
        <f>F41+F47+F53+F58+F64+F70+F76</f>
        <v>0</v>
      </c>
      <c r="G35" s="92">
        <f t="shared" ref="G35:J35" si="19">G41+G47+G53+G58+G64+G70+G76</f>
        <v>6854.2</v>
      </c>
      <c r="H35" s="92">
        <f t="shared" si="19"/>
        <v>0</v>
      </c>
      <c r="I35" s="92">
        <f t="shared" si="19"/>
        <v>20109.3</v>
      </c>
      <c r="J35" s="93">
        <f t="shared" si="19"/>
        <v>0</v>
      </c>
    </row>
    <row r="36" spans="2:10">
      <c r="B36" s="156"/>
      <c r="C36" s="149"/>
      <c r="D36" s="42">
        <v>2026</v>
      </c>
      <c r="E36" s="108">
        <f>SUM(F36:J36)</f>
        <v>26963.5</v>
      </c>
      <c r="F36" s="92">
        <f>F42+F48+F54+F59+F65+F71+F77</f>
        <v>0</v>
      </c>
      <c r="G36" s="92">
        <f t="shared" ref="G36:I36" si="20">G42+G48+G54+G59+G65+G71+G77</f>
        <v>6854.2</v>
      </c>
      <c r="H36" s="92">
        <f t="shared" si="20"/>
        <v>0</v>
      </c>
      <c r="I36" s="92">
        <f t="shared" si="20"/>
        <v>20109.3</v>
      </c>
      <c r="J36" s="68">
        <f>J42+J48+J54+J59+J65+J71+J77</f>
        <v>0</v>
      </c>
    </row>
    <row r="37" spans="2:10">
      <c r="B37" s="156"/>
      <c r="C37" s="149"/>
      <c r="D37" s="32" t="s">
        <v>46</v>
      </c>
      <c r="E37" s="38">
        <f>SUM(E32:E36)</f>
        <v>134831.70000000001</v>
      </c>
      <c r="F37" s="38">
        <f t="shared" ref="F37:I37" si="21">SUM(F32:F36)</f>
        <v>0</v>
      </c>
      <c r="G37" s="38">
        <f t="shared" si="21"/>
        <v>33129.5</v>
      </c>
      <c r="H37" s="38">
        <f t="shared" si="21"/>
        <v>2531.6999999999998</v>
      </c>
      <c r="I37" s="38">
        <f t="shared" si="21"/>
        <v>99170.5</v>
      </c>
      <c r="J37" s="67">
        <f>SUM(J32:J36)</f>
        <v>0</v>
      </c>
    </row>
    <row r="38" spans="2:10">
      <c r="B38" s="152" t="s">
        <v>51</v>
      </c>
      <c r="C38" s="149" t="s">
        <v>52</v>
      </c>
      <c r="D38" s="39">
        <v>2022</v>
      </c>
      <c r="E38" s="50">
        <f>SUM(F38:J38)</f>
        <v>12493</v>
      </c>
      <c r="F38" s="47"/>
      <c r="G38" s="47"/>
      <c r="H38" s="47"/>
      <c r="I38" s="47">
        <v>12493</v>
      </c>
      <c r="J38" s="65"/>
    </row>
    <row r="39" spans="2:10">
      <c r="B39" s="150"/>
      <c r="C39" s="149"/>
      <c r="D39" s="40">
        <v>2023</v>
      </c>
      <c r="E39" s="41">
        <f>SUM(F39:J39)</f>
        <v>13318.3</v>
      </c>
      <c r="F39" s="48"/>
      <c r="G39" s="48"/>
      <c r="H39" s="48"/>
      <c r="I39" s="48">
        <v>13318.3</v>
      </c>
      <c r="J39" s="66"/>
    </row>
    <row r="40" spans="2:10">
      <c r="B40" s="150"/>
      <c r="C40" s="149"/>
      <c r="D40" s="91">
        <v>2024</v>
      </c>
      <c r="E40" s="41">
        <f>SUM(F40:J40)</f>
        <v>13778.1</v>
      </c>
      <c r="F40" s="92"/>
      <c r="G40" s="92"/>
      <c r="H40" s="92"/>
      <c r="I40" s="92">
        <v>13778.1</v>
      </c>
      <c r="J40" s="93"/>
    </row>
    <row r="41" spans="2:10">
      <c r="B41" s="150"/>
      <c r="C41" s="149"/>
      <c r="D41" s="91">
        <v>2025</v>
      </c>
      <c r="E41" s="107">
        <f t="shared" ref="E41" si="22">SUM(F41:J41)</f>
        <v>13778.1</v>
      </c>
      <c r="F41" s="92"/>
      <c r="G41" s="92"/>
      <c r="H41" s="92"/>
      <c r="I41" s="92">
        <v>13778.1</v>
      </c>
      <c r="J41" s="93"/>
    </row>
    <row r="42" spans="2:10">
      <c r="B42" s="150"/>
      <c r="C42" s="149"/>
      <c r="D42" s="42">
        <v>2026</v>
      </c>
      <c r="E42" s="108">
        <f>SUM(F42:J42)</f>
        <v>13778.1</v>
      </c>
      <c r="F42" s="49"/>
      <c r="G42" s="49"/>
      <c r="H42" s="49"/>
      <c r="I42" s="49">
        <v>13778.1</v>
      </c>
      <c r="J42" s="68"/>
    </row>
    <row r="43" spans="2:10">
      <c r="B43" s="151"/>
      <c r="C43" s="149"/>
      <c r="D43" s="32" t="s">
        <v>46</v>
      </c>
      <c r="E43" s="38">
        <f>SUM(E38:E42)</f>
        <v>67145.600000000006</v>
      </c>
      <c r="F43" s="38">
        <f t="shared" ref="F43:I43" si="23">SUM(F38:F42)</f>
        <v>0</v>
      </c>
      <c r="G43" s="38">
        <f t="shared" si="23"/>
        <v>0</v>
      </c>
      <c r="H43" s="38">
        <f t="shared" si="23"/>
        <v>0</v>
      </c>
      <c r="I43" s="38">
        <f t="shared" si="23"/>
        <v>67145.600000000006</v>
      </c>
      <c r="J43" s="67">
        <f>SUM(J38:J42)</f>
        <v>0</v>
      </c>
    </row>
    <row r="44" spans="2:10">
      <c r="B44" s="152" t="s">
        <v>53</v>
      </c>
      <c r="C44" s="149" t="s">
        <v>52</v>
      </c>
      <c r="D44" s="39">
        <v>2022</v>
      </c>
      <c r="E44" s="50">
        <f>SUM(F44:J44)</f>
        <v>843.9</v>
      </c>
      <c r="F44" s="43"/>
      <c r="G44" s="43"/>
      <c r="H44" s="43">
        <v>843.9</v>
      </c>
      <c r="I44" s="43"/>
      <c r="J44" s="62"/>
    </row>
    <row r="45" spans="2:10">
      <c r="B45" s="150"/>
      <c r="C45" s="149"/>
      <c r="D45" s="40">
        <v>2023</v>
      </c>
      <c r="E45" s="41">
        <f>SUM(F45:J45)</f>
        <v>843.9</v>
      </c>
      <c r="F45" s="44"/>
      <c r="G45" s="44"/>
      <c r="H45" s="44">
        <v>843.9</v>
      </c>
      <c r="I45" s="44"/>
      <c r="J45" s="63"/>
    </row>
    <row r="46" spans="2:10">
      <c r="B46" s="150"/>
      <c r="C46" s="149"/>
      <c r="D46" s="91">
        <v>2024</v>
      </c>
      <c r="E46" s="41">
        <f>SUM(F46:J46)</f>
        <v>843.9</v>
      </c>
      <c r="F46" s="94"/>
      <c r="G46" s="94"/>
      <c r="H46" s="92">
        <v>843.9</v>
      </c>
      <c r="I46" s="94"/>
      <c r="J46" s="95"/>
    </row>
    <row r="47" spans="2:10">
      <c r="B47" s="150"/>
      <c r="C47" s="149"/>
      <c r="D47" s="91">
        <v>2025</v>
      </c>
      <c r="E47" s="107">
        <f t="shared" ref="E47" si="24">SUM(F47:J47)</f>
        <v>0</v>
      </c>
      <c r="F47" s="94"/>
      <c r="G47" s="94"/>
      <c r="H47" s="94"/>
      <c r="I47" s="94"/>
      <c r="J47" s="95"/>
    </row>
    <row r="48" spans="2:10">
      <c r="B48" s="150"/>
      <c r="C48" s="149"/>
      <c r="D48" s="42">
        <v>2026</v>
      </c>
      <c r="E48" s="108">
        <f>SUM(F48:J48)</f>
        <v>0</v>
      </c>
      <c r="F48" s="45"/>
      <c r="G48" s="45"/>
      <c r="H48" s="45"/>
      <c r="I48" s="45"/>
      <c r="J48" s="64"/>
    </row>
    <row r="49" spans="2:10">
      <c r="B49" s="151"/>
      <c r="C49" s="149"/>
      <c r="D49" s="32" t="s">
        <v>46</v>
      </c>
      <c r="E49" s="38">
        <f>SUM(E44:E48)</f>
        <v>2531.6999999999998</v>
      </c>
      <c r="F49" s="38">
        <f t="shared" ref="F49:I49" si="25">SUM(F44:F48)</f>
        <v>0</v>
      </c>
      <c r="G49" s="38">
        <f t="shared" si="25"/>
        <v>0</v>
      </c>
      <c r="H49" s="38">
        <f t="shared" si="25"/>
        <v>2531.6999999999998</v>
      </c>
      <c r="I49" s="38">
        <f t="shared" si="25"/>
        <v>0</v>
      </c>
      <c r="J49" s="67">
        <f>SUM(J44:J48)</f>
        <v>0</v>
      </c>
    </row>
    <row r="50" spans="2:10">
      <c r="B50" s="152" t="s">
        <v>54</v>
      </c>
      <c r="C50" s="149" t="s">
        <v>52</v>
      </c>
      <c r="D50" s="39">
        <v>2022</v>
      </c>
      <c r="E50" s="50">
        <f>SUM(F50:J50)</f>
        <v>826.4</v>
      </c>
      <c r="F50" s="47"/>
      <c r="G50" s="47"/>
      <c r="H50" s="47"/>
      <c r="I50" s="47">
        <v>826.4</v>
      </c>
      <c r="J50" s="65"/>
    </row>
    <row r="51" spans="2:10">
      <c r="B51" s="150"/>
      <c r="C51" s="149"/>
      <c r="D51" s="40">
        <v>2023</v>
      </c>
      <c r="E51" s="41">
        <f>SUM(F51:J51)</f>
        <v>632.5</v>
      </c>
      <c r="F51" s="48"/>
      <c r="G51" s="48"/>
      <c r="H51" s="48"/>
      <c r="I51" s="48">
        <v>632.5</v>
      </c>
      <c r="J51" s="66"/>
    </row>
    <row r="52" spans="2:10">
      <c r="B52" s="150"/>
      <c r="C52" s="149"/>
      <c r="D52" s="91">
        <v>2024</v>
      </c>
      <c r="E52" s="41">
        <f>SUM(F52:J52)</f>
        <v>57.6</v>
      </c>
      <c r="F52" s="92"/>
      <c r="G52" s="92"/>
      <c r="H52" s="92"/>
      <c r="I52" s="92">
        <v>57.6</v>
      </c>
      <c r="J52" s="93"/>
    </row>
    <row r="53" spans="2:10">
      <c r="B53" s="150"/>
      <c r="C53" s="149"/>
      <c r="D53" s="91">
        <v>2025</v>
      </c>
      <c r="E53" s="107">
        <f t="shared" ref="E53" si="26">SUM(F53:J53)</f>
        <v>57.6</v>
      </c>
      <c r="F53" s="92"/>
      <c r="G53" s="92"/>
      <c r="H53" s="92"/>
      <c r="I53" s="92">
        <v>57.6</v>
      </c>
      <c r="J53" s="93"/>
    </row>
    <row r="54" spans="2:10">
      <c r="B54" s="150"/>
      <c r="C54" s="149"/>
      <c r="D54" s="42">
        <v>2026</v>
      </c>
      <c r="E54" s="108">
        <f>SUM(F54:J54)</f>
        <v>57.6</v>
      </c>
      <c r="F54" s="49"/>
      <c r="G54" s="49"/>
      <c r="H54" s="49"/>
      <c r="I54" s="49">
        <v>57.6</v>
      </c>
      <c r="J54" s="68"/>
    </row>
    <row r="55" spans="2:10">
      <c r="B55" s="151"/>
      <c r="C55" s="149"/>
      <c r="D55" s="32" t="s">
        <v>46</v>
      </c>
      <c r="E55" s="38">
        <f>SUM(E50:E54)</f>
        <v>1631.6999999999998</v>
      </c>
      <c r="F55" s="38">
        <f t="shared" ref="F55:I55" si="27">SUM(F50:F54)</f>
        <v>0</v>
      </c>
      <c r="G55" s="38">
        <f t="shared" si="27"/>
        <v>0</v>
      </c>
      <c r="H55" s="38">
        <f t="shared" si="27"/>
        <v>0</v>
      </c>
      <c r="I55" s="38">
        <f t="shared" si="27"/>
        <v>1631.6999999999998</v>
      </c>
      <c r="J55" s="67">
        <f>SUM(J50:J54)</f>
        <v>0</v>
      </c>
    </row>
    <row r="56" spans="2:10">
      <c r="B56" s="150" t="s">
        <v>142</v>
      </c>
      <c r="C56" s="149" t="s">
        <v>52</v>
      </c>
      <c r="D56" s="40">
        <v>2023</v>
      </c>
      <c r="E56" s="41">
        <f>SUM(F56:J56)</f>
        <v>0</v>
      </c>
      <c r="F56" s="48"/>
      <c r="G56" s="48"/>
      <c r="H56" s="48"/>
      <c r="I56" s="48"/>
      <c r="J56" s="66"/>
    </row>
    <row r="57" spans="2:10">
      <c r="B57" s="150"/>
      <c r="C57" s="149"/>
      <c r="D57" s="91">
        <v>2024</v>
      </c>
      <c r="E57" s="41">
        <f>SUM(F57:J57)</f>
        <v>0</v>
      </c>
      <c r="F57" s="92"/>
      <c r="G57" s="92"/>
      <c r="H57" s="92"/>
      <c r="I57" s="92"/>
      <c r="J57" s="93"/>
    </row>
    <row r="58" spans="2:10">
      <c r="B58" s="150"/>
      <c r="C58" s="149"/>
      <c r="D58" s="91">
        <v>2025</v>
      </c>
      <c r="E58" s="107">
        <f t="shared" ref="E58" si="28">SUM(F58:J58)</f>
        <v>0</v>
      </c>
      <c r="F58" s="92"/>
      <c r="G58" s="92"/>
      <c r="H58" s="92"/>
      <c r="I58" s="92"/>
      <c r="J58" s="93"/>
    </row>
    <row r="59" spans="2:10">
      <c r="B59" s="150"/>
      <c r="C59" s="149"/>
      <c r="D59" s="42">
        <v>2026</v>
      </c>
      <c r="E59" s="108">
        <f>SUM(F59:J59)</f>
        <v>0</v>
      </c>
      <c r="F59" s="49"/>
      <c r="G59" s="49"/>
      <c r="H59" s="49"/>
      <c r="I59" s="49"/>
      <c r="J59" s="68"/>
    </row>
    <row r="60" spans="2:10">
      <c r="B60" s="151"/>
      <c r="C60" s="149"/>
      <c r="D60" s="32" t="s">
        <v>46</v>
      </c>
      <c r="E60" s="38">
        <f>SUM(E56:E59)</f>
        <v>0</v>
      </c>
      <c r="F60" s="38">
        <f t="shared" ref="F60:I60" si="29">SUM(F56:F59)</f>
        <v>0</v>
      </c>
      <c r="G60" s="38">
        <f t="shared" si="29"/>
        <v>0</v>
      </c>
      <c r="H60" s="38">
        <f t="shared" si="29"/>
        <v>0</v>
      </c>
      <c r="I60" s="38">
        <f t="shared" si="29"/>
        <v>0</v>
      </c>
      <c r="J60" s="67">
        <f>SUM(J56:J59)</f>
        <v>0</v>
      </c>
    </row>
    <row r="61" spans="2:10" ht="19.149999999999999" customHeight="1">
      <c r="B61" s="152" t="s">
        <v>55</v>
      </c>
      <c r="C61" s="149" t="s">
        <v>52</v>
      </c>
      <c r="D61" s="39">
        <v>2022</v>
      </c>
      <c r="E61" s="50">
        <f>SUM(F61:J61)</f>
        <v>10862.4</v>
      </c>
      <c r="F61" s="47"/>
      <c r="G61" s="47">
        <v>5431.2</v>
      </c>
      <c r="H61" s="47"/>
      <c r="I61" s="47">
        <v>5431.2</v>
      </c>
      <c r="J61" s="65"/>
    </row>
    <row r="62" spans="2:10" ht="18" customHeight="1">
      <c r="B62" s="150"/>
      <c r="C62" s="149"/>
      <c r="D62" s="40">
        <v>2023</v>
      </c>
      <c r="E62" s="41">
        <f>SUM(F62:J62)</f>
        <v>12120.4</v>
      </c>
      <c r="F62" s="48"/>
      <c r="G62" s="48">
        <v>6060.2</v>
      </c>
      <c r="H62" s="48"/>
      <c r="I62" s="48">
        <v>6060.2</v>
      </c>
      <c r="J62" s="66"/>
    </row>
    <row r="63" spans="2:10" ht="18" customHeight="1">
      <c r="B63" s="150"/>
      <c r="C63" s="149"/>
      <c r="D63" s="91">
        <v>2024</v>
      </c>
      <c r="E63" s="41">
        <f>SUM(F63:J63)</f>
        <v>12449</v>
      </c>
      <c r="F63" s="92"/>
      <c r="G63" s="92">
        <v>6224.5</v>
      </c>
      <c r="H63" s="92"/>
      <c r="I63" s="92">
        <v>6224.5</v>
      </c>
      <c r="J63" s="93"/>
    </row>
    <row r="64" spans="2:10" ht="20.45" customHeight="1">
      <c r="B64" s="150"/>
      <c r="C64" s="149"/>
      <c r="D64" s="91">
        <v>2025</v>
      </c>
      <c r="E64" s="107">
        <f t="shared" ref="E64" si="30">SUM(F64:J64)</f>
        <v>12449</v>
      </c>
      <c r="F64" s="92"/>
      <c r="G64" s="92">
        <v>6224.5</v>
      </c>
      <c r="H64" s="92"/>
      <c r="I64" s="92">
        <v>6224.5</v>
      </c>
      <c r="J64" s="93"/>
    </row>
    <row r="65" spans="2:10" ht="19.149999999999999" customHeight="1">
      <c r="B65" s="150"/>
      <c r="C65" s="149"/>
      <c r="D65" s="42">
        <v>2026</v>
      </c>
      <c r="E65" s="108">
        <f>SUM(F65:J65)</f>
        <v>12449</v>
      </c>
      <c r="F65" s="49"/>
      <c r="G65" s="49">
        <v>6224.5</v>
      </c>
      <c r="H65" s="49"/>
      <c r="I65" s="49">
        <v>6224.5</v>
      </c>
      <c r="J65" s="68"/>
    </row>
    <row r="66" spans="2:10" ht="19.899999999999999" customHeight="1">
      <c r="B66" s="151"/>
      <c r="C66" s="149"/>
      <c r="D66" s="32" t="s">
        <v>46</v>
      </c>
      <c r="E66" s="38">
        <f>SUM(E61:E65)</f>
        <v>60329.8</v>
      </c>
      <c r="F66" s="38">
        <f t="shared" ref="F66:I66" si="31">SUM(F61:F65)</f>
        <v>0</v>
      </c>
      <c r="G66" s="38">
        <f t="shared" si="31"/>
        <v>30164.9</v>
      </c>
      <c r="H66" s="38">
        <f t="shared" si="31"/>
        <v>0</v>
      </c>
      <c r="I66" s="38">
        <f t="shared" si="31"/>
        <v>30164.9</v>
      </c>
      <c r="J66" s="67">
        <f>SUM(J61:J65)</f>
        <v>0</v>
      </c>
    </row>
    <row r="67" spans="2:10">
      <c r="B67" s="152" t="s">
        <v>56</v>
      </c>
      <c r="C67" s="149" t="s">
        <v>52</v>
      </c>
      <c r="D67" s="39">
        <v>2022</v>
      </c>
      <c r="E67" s="50">
        <f>SUM(F67:J67)</f>
        <v>78.7</v>
      </c>
      <c r="F67" s="47"/>
      <c r="G67" s="47">
        <v>73.2</v>
      </c>
      <c r="H67" s="47"/>
      <c r="I67" s="47">
        <v>5.5</v>
      </c>
      <c r="J67" s="65"/>
    </row>
    <row r="68" spans="2:10">
      <c r="B68" s="150"/>
      <c r="C68" s="149"/>
      <c r="D68" s="40">
        <v>2023</v>
      </c>
      <c r="E68" s="41">
        <f>SUM(F68:J68)</f>
        <v>0</v>
      </c>
      <c r="F68" s="48"/>
      <c r="G68" s="48"/>
      <c r="H68" s="48"/>
      <c r="I68" s="48"/>
      <c r="J68" s="66"/>
    </row>
    <row r="69" spans="2:10">
      <c r="B69" s="150"/>
      <c r="C69" s="149"/>
      <c r="D69" s="91">
        <v>2024</v>
      </c>
      <c r="E69" s="41">
        <f>SUM(F69:J69)</f>
        <v>0</v>
      </c>
      <c r="F69" s="92"/>
      <c r="G69" s="92"/>
      <c r="H69" s="92"/>
      <c r="I69" s="92"/>
      <c r="J69" s="93"/>
    </row>
    <row r="70" spans="2:10">
      <c r="B70" s="150"/>
      <c r="C70" s="149"/>
      <c r="D70" s="91">
        <v>2025</v>
      </c>
      <c r="E70" s="107">
        <f t="shared" ref="E70" si="32">SUM(F70:J70)</f>
        <v>0</v>
      </c>
      <c r="F70" s="92"/>
      <c r="G70" s="92"/>
      <c r="H70" s="92"/>
      <c r="I70" s="92"/>
      <c r="J70" s="93"/>
    </row>
    <row r="71" spans="2:10">
      <c r="B71" s="150"/>
      <c r="C71" s="149"/>
      <c r="D71" s="42">
        <v>2026</v>
      </c>
      <c r="E71" s="108">
        <f>SUM(F71:J71)</f>
        <v>0</v>
      </c>
      <c r="F71" s="49"/>
      <c r="G71" s="49"/>
      <c r="H71" s="49"/>
      <c r="I71" s="49"/>
      <c r="J71" s="68"/>
    </row>
    <row r="72" spans="2:10">
      <c r="B72" s="151"/>
      <c r="C72" s="149"/>
      <c r="D72" s="32" t="s">
        <v>46</v>
      </c>
      <c r="E72" s="38">
        <f>SUM(E67:E71)</f>
        <v>78.7</v>
      </c>
      <c r="F72" s="38">
        <f t="shared" ref="F72:I72" si="33">SUM(F67:F71)</f>
        <v>0</v>
      </c>
      <c r="G72" s="38">
        <f t="shared" si="33"/>
        <v>73.2</v>
      </c>
      <c r="H72" s="38">
        <f t="shared" si="33"/>
        <v>0</v>
      </c>
      <c r="I72" s="38">
        <f t="shared" si="33"/>
        <v>5.5</v>
      </c>
      <c r="J72" s="67">
        <f>SUM(J67:J71)</f>
        <v>0</v>
      </c>
    </row>
    <row r="73" spans="2:10">
      <c r="B73" s="152" t="s">
        <v>57</v>
      </c>
      <c r="C73" s="149" t="s">
        <v>52</v>
      </c>
      <c r="D73" s="39">
        <v>2022</v>
      </c>
      <c r="E73" s="50">
        <f>SUM(F73:J73)</f>
        <v>376.9</v>
      </c>
      <c r="F73" s="47"/>
      <c r="G73" s="47">
        <v>350.5</v>
      </c>
      <c r="H73" s="47"/>
      <c r="I73" s="47">
        <v>26.4</v>
      </c>
      <c r="J73" s="65"/>
    </row>
    <row r="74" spans="2:10">
      <c r="B74" s="150"/>
      <c r="C74" s="149"/>
      <c r="D74" s="40">
        <v>2023</v>
      </c>
      <c r="E74" s="41">
        <f>SUM(F74:J74)</f>
        <v>700.9</v>
      </c>
      <c r="F74" s="48"/>
      <c r="G74" s="48">
        <v>651.79999999999995</v>
      </c>
      <c r="H74" s="48"/>
      <c r="I74" s="48">
        <v>49.1</v>
      </c>
      <c r="J74" s="66"/>
    </row>
    <row r="75" spans="2:10">
      <c r="B75" s="150"/>
      <c r="C75" s="149"/>
      <c r="D75" s="91">
        <v>2024</v>
      </c>
      <c r="E75" s="41">
        <f>SUM(F75:J75)</f>
        <v>678.80000000000007</v>
      </c>
      <c r="F75" s="92"/>
      <c r="G75" s="92">
        <v>629.70000000000005</v>
      </c>
      <c r="H75" s="92"/>
      <c r="I75" s="92">
        <v>49.1</v>
      </c>
      <c r="J75" s="93"/>
    </row>
    <row r="76" spans="2:10">
      <c r="B76" s="150"/>
      <c r="C76" s="149"/>
      <c r="D76" s="91">
        <v>2025</v>
      </c>
      <c r="E76" s="107">
        <f t="shared" ref="E76" si="34">SUM(F76:J76)</f>
        <v>678.80000000000007</v>
      </c>
      <c r="F76" s="92"/>
      <c r="G76" s="92">
        <v>629.70000000000005</v>
      </c>
      <c r="H76" s="92"/>
      <c r="I76" s="92">
        <v>49.1</v>
      </c>
      <c r="J76" s="93"/>
    </row>
    <row r="77" spans="2:10">
      <c r="B77" s="150"/>
      <c r="C77" s="149"/>
      <c r="D77" s="42">
        <v>2026</v>
      </c>
      <c r="E77" s="108">
        <f>SUM(F77:J77)</f>
        <v>678.80000000000007</v>
      </c>
      <c r="F77" s="49"/>
      <c r="G77" s="49">
        <v>629.70000000000005</v>
      </c>
      <c r="H77" s="49"/>
      <c r="I77" s="49">
        <v>49.1</v>
      </c>
      <c r="J77" s="68"/>
    </row>
    <row r="78" spans="2:10">
      <c r="B78" s="151"/>
      <c r="C78" s="149"/>
      <c r="D78" s="32" t="s">
        <v>46</v>
      </c>
      <c r="E78" s="38">
        <f>SUM(E73:E77)</f>
        <v>3114.2000000000003</v>
      </c>
      <c r="F78" s="38">
        <f t="shared" ref="F78:I78" si="35">SUM(F73:F77)</f>
        <v>0</v>
      </c>
      <c r="G78" s="38">
        <f t="shared" si="35"/>
        <v>2891.3999999999996</v>
      </c>
      <c r="H78" s="38">
        <f t="shared" si="35"/>
        <v>0</v>
      </c>
      <c r="I78" s="38">
        <f t="shared" si="35"/>
        <v>222.79999999999998</v>
      </c>
      <c r="J78" s="67">
        <f>SUM(J73:J77)</f>
        <v>0</v>
      </c>
    </row>
    <row r="79" spans="2:10">
      <c r="B79" s="153" t="s">
        <v>58</v>
      </c>
      <c r="C79" s="154"/>
      <c r="D79" s="154"/>
      <c r="E79" s="154"/>
      <c r="F79" s="154"/>
      <c r="G79" s="154"/>
      <c r="H79" s="154"/>
      <c r="I79" s="154"/>
      <c r="J79" s="155"/>
    </row>
    <row r="80" spans="2:10">
      <c r="B80" s="156" t="s">
        <v>46</v>
      </c>
      <c r="C80" s="149" t="s">
        <v>64</v>
      </c>
      <c r="D80" s="39">
        <v>2022</v>
      </c>
      <c r="E80" s="50">
        <f>SUM(F80:J80)</f>
        <v>44963.4</v>
      </c>
      <c r="F80" s="47">
        <f>F86+F92+F102+F111+F117+F123+F129+F135+F141</f>
        <v>0</v>
      </c>
      <c r="G80" s="47">
        <f t="shared" ref="G80:J80" si="36">G86+G92+G102+G111+G117+G123+G129+G135+G141</f>
        <v>5954.2999999999993</v>
      </c>
      <c r="H80" s="47">
        <f t="shared" si="36"/>
        <v>173.2</v>
      </c>
      <c r="I80" s="47">
        <f t="shared" si="36"/>
        <v>38835.9</v>
      </c>
      <c r="J80" s="65">
        <f t="shared" si="36"/>
        <v>0</v>
      </c>
    </row>
    <row r="81" spans="2:10">
      <c r="B81" s="156"/>
      <c r="C81" s="149"/>
      <c r="D81" s="40">
        <v>2023</v>
      </c>
      <c r="E81" s="41">
        <f>SUM(F81:J81)</f>
        <v>40258.200000000004</v>
      </c>
      <c r="F81" s="48">
        <f>F87+F93+F103+F106+F112+F118+F124+F130+F136+F142</f>
        <v>0</v>
      </c>
      <c r="G81" s="48">
        <f t="shared" ref="G81:J81" si="37">G87+G93+G103+G106+G112+G118+G124+G130+G136+G142</f>
        <v>6654.3</v>
      </c>
      <c r="H81" s="48">
        <f t="shared" si="37"/>
        <v>261</v>
      </c>
      <c r="I81" s="48">
        <f>I87+I93+I103+I106+I112+I118+I124+I130+I136+I142</f>
        <v>33342.9</v>
      </c>
      <c r="J81" s="66">
        <f t="shared" si="37"/>
        <v>0</v>
      </c>
    </row>
    <row r="82" spans="2:10">
      <c r="B82" s="156"/>
      <c r="C82" s="149"/>
      <c r="D82" s="91">
        <v>2024</v>
      </c>
      <c r="E82" s="41">
        <f>SUM(F82:J82)</f>
        <v>49793.9</v>
      </c>
      <c r="F82" s="48">
        <f>F88+F94+F98+F104+F107+F113+F119+F125+F131+F137+F143</f>
        <v>0</v>
      </c>
      <c r="G82" s="48">
        <f t="shared" ref="G82:J82" si="38">G88+G94+G98+G104+G107+G113+G119+G125+G131+G137+G143</f>
        <v>6341.9</v>
      </c>
      <c r="H82" s="48">
        <f t="shared" si="38"/>
        <v>11335.5</v>
      </c>
      <c r="I82" s="48">
        <f t="shared" si="38"/>
        <v>32116.5</v>
      </c>
      <c r="J82" s="66">
        <f t="shared" si="38"/>
        <v>0</v>
      </c>
    </row>
    <row r="83" spans="2:10">
      <c r="B83" s="156"/>
      <c r="C83" s="149"/>
      <c r="D83" s="91">
        <v>2025</v>
      </c>
      <c r="E83" s="107">
        <f>SUM(F83:J83)</f>
        <v>43651.6</v>
      </c>
      <c r="F83" s="92">
        <f>F89+F95+F99+F108+F114+F120+F126+F132+F138+F144</f>
        <v>0</v>
      </c>
      <c r="G83" s="92">
        <f t="shared" ref="G83:J83" si="39">G89+G95+G99+G108+G114+G120+G126+G132+G138+G144</f>
        <v>6341.9</v>
      </c>
      <c r="H83" s="92">
        <f t="shared" si="39"/>
        <v>5115.5</v>
      </c>
      <c r="I83" s="92">
        <f t="shared" si="39"/>
        <v>32194.199999999997</v>
      </c>
      <c r="J83" s="93">
        <f t="shared" si="39"/>
        <v>0</v>
      </c>
    </row>
    <row r="84" spans="2:10">
      <c r="B84" s="156"/>
      <c r="C84" s="149"/>
      <c r="D84" s="42">
        <v>2026</v>
      </c>
      <c r="E84" s="108">
        <f>SUM(F84:J84)</f>
        <v>38745</v>
      </c>
      <c r="F84" s="92">
        <f>F90+F96+F100+F109+F115+F121+F127+F133+F139+F145</f>
        <v>0</v>
      </c>
      <c r="G84" s="92">
        <f t="shared" ref="G84:J84" si="40">G90+G96+G100+G109+G115+G121+G127+G133+G139+G145</f>
        <v>6341.9</v>
      </c>
      <c r="H84" s="92">
        <f t="shared" si="40"/>
        <v>209.2</v>
      </c>
      <c r="I84" s="92">
        <f t="shared" si="40"/>
        <v>32193.9</v>
      </c>
      <c r="J84" s="68">
        <f t="shared" si="40"/>
        <v>0</v>
      </c>
    </row>
    <row r="85" spans="2:10">
      <c r="B85" s="156"/>
      <c r="C85" s="149"/>
      <c r="D85" s="32" t="s">
        <v>46</v>
      </c>
      <c r="E85" s="38">
        <f>SUM(E80:E84)</f>
        <v>217412.1</v>
      </c>
      <c r="F85" s="38">
        <f t="shared" ref="F85:I85" si="41">SUM(F80:F84)</f>
        <v>0</v>
      </c>
      <c r="G85" s="38">
        <f t="shared" si="41"/>
        <v>31634.300000000003</v>
      </c>
      <c r="H85" s="38">
        <f t="shared" si="41"/>
        <v>17094.400000000001</v>
      </c>
      <c r="I85" s="38">
        <f t="shared" si="41"/>
        <v>168683.4</v>
      </c>
      <c r="J85" s="67">
        <f>SUM(J80:J84)</f>
        <v>0</v>
      </c>
    </row>
    <row r="86" spans="2:10">
      <c r="B86" s="152" t="s">
        <v>59</v>
      </c>
      <c r="C86" s="149" t="s">
        <v>60</v>
      </c>
      <c r="D86" s="39">
        <v>2022</v>
      </c>
      <c r="E86" s="50">
        <f>SUM(F86:J86)</f>
        <v>1029.2</v>
      </c>
      <c r="F86" s="47"/>
      <c r="G86" s="47"/>
      <c r="H86" s="47"/>
      <c r="I86" s="47">
        <v>1029.2</v>
      </c>
      <c r="J86" s="65"/>
    </row>
    <row r="87" spans="2:10">
      <c r="B87" s="150"/>
      <c r="C87" s="149"/>
      <c r="D87" s="40">
        <v>2023</v>
      </c>
      <c r="E87" s="41">
        <f>SUM(F87:J87)</f>
        <v>392</v>
      </c>
      <c r="F87" s="48"/>
      <c r="G87" s="48"/>
      <c r="H87" s="48"/>
      <c r="I87" s="48">
        <v>392</v>
      </c>
      <c r="J87" s="66"/>
    </row>
    <row r="88" spans="2:10">
      <c r="B88" s="150"/>
      <c r="C88" s="149"/>
      <c r="D88" s="40">
        <v>2024</v>
      </c>
      <c r="E88" s="41">
        <f>SUM(F88:J88)</f>
        <v>392</v>
      </c>
      <c r="F88" s="92"/>
      <c r="G88" s="92"/>
      <c r="H88" s="92"/>
      <c r="I88" s="92">
        <v>392</v>
      </c>
      <c r="J88" s="93"/>
    </row>
    <row r="89" spans="2:10">
      <c r="B89" s="150"/>
      <c r="C89" s="149"/>
      <c r="D89" s="91">
        <v>2025</v>
      </c>
      <c r="E89" s="107">
        <f t="shared" ref="E89" si="42">SUM(F89:J89)</f>
        <v>469.7</v>
      </c>
      <c r="F89" s="92"/>
      <c r="G89" s="92"/>
      <c r="H89" s="92"/>
      <c r="I89" s="92">
        <v>469.7</v>
      </c>
      <c r="J89" s="93"/>
    </row>
    <row r="90" spans="2:10">
      <c r="B90" s="150"/>
      <c r="C90" s="149"/>
      <c r="D90" s="42">
        <v>2026</v>
      </c>
      <c r="E90" s="108">
        <f>SUM(F90:J90)</f>
        <v>469.4</v>
      </c>
      <c r="F90" s="49"/>
      <c r="G90" s="49"/>
      <c r="H90" s="49"/>
      <c r="I90" s="49">
        <v>469.4</v>
      </c>
      <c r="J90" s="68"/>
    </row>
    <row r="91" spans="2:10">
      <c r="B91" s="151"/>
      <c r="C91" s="149"/>
      <c r="D91" s="32" t="s">
        <v>46</v>
      </c>
      <c r="E91" s="38">
        <f>SUM(E86:E90)</f>
        <v>2752.3</v>
      </c>
      <c r="F91" s="38">
        <f t="shared" ref="F91:I91" si="43">SUM(F86:F90)</f>
        <v>0</v>
      </c>
      <c r="G91" s="38">
        <f t="shared" si="43"/>
        <v>0</v>
      </c>
      <c r="H91" s="38">
        <f t="shared" si="43"/>
        <v>0</v>
      </c>
      <c r="I91" s="38">
        <f t="shared" si="43"/>
        <v>2752.3</v>
      </c>
      <c r="J91" s="67">
        <f>SUM(J86:J90)</f>
        <v>0</v>
      </c>
    </row>
    <row r="92" spans="2:10">
      <c r="B92" s="152" t="s">
        <v>51</v>
      </c>
      <c r="C92" s="149" t="s">
        <v>60</v>
      </c>
      <c r="D92" s="39">
        <v>2022</v>
      </c>
      <c r="E92" s="50">
        <f>SUM(F92:J92)</f>
        <v>17700.7</v>
      </c>
      <c r="F92" s="47"/>
      <c r="G92" s="47"/>
      <c r="H92" s="47"/>
      <c r="I92" s="47">
        <v>17700.7</v>
      </c>
      <c r="J92" s="65"/>
    </row>
    <row r="93" spans="2:10">
      <c r="B93" s="150"/>
      <c r="C93" s="149"/>
      <c r="D93" s="40">
        <v>2023</v>
      </c>
      <c r="E93" s="41">
        <f>SUM(F93:J93)</f>
        <v>19732.900000000001</v>
      </c>
      <c r="F93" s="48"/>
      <c r="G93" s="48"/>
      <c r="H93" s="48"/>
      <c r="I93" s="48">
        <v>19732.900000000001</v>
      </c>
      <c r="J93" s="66"/>
    </row>
    <row r="94" spans="2:10">
      <c r="B94" s="150"/>
      <c r="C94" s="149"/>
      <c r="D94" s="91">
        <v>2024</v>
      </c>
      <c r="E94" s="41">
        <f>SUM(F94:J94)</f>
        <v>18832.599999999999</v>
      </c>
      <c r="F94" s="92"/>
      <c r="G94" s="92"/>
      <c r="H94" s="92"/>
      <c r="I94" s="92">
        <v>18832.599999999999</v>
      </c>
      <c r="J94" s="93"/>
    </row>
    <row r="95" spans="2:10">
      <c r="B95" s="150"/>
      <c r="C95" s="149"/>
      <c r="D95" s="91">
        <v>2025</v>
      </c>
      <c r="E95" s="107">
        <f t="shared" ref="E95" si="44">SUM(F95:J95)</f>
        <v>18832.599999999999</v>
      </c>
      <c r="F95" s="92"/>
      <c r="G95" s="92"/>
      <c r="H95" s="92"/>
      <c r="I95" s="92">
        <v>18832.599999999999</v>
      </c>
      <c r="J95" s="93"/>
    </row>
    <row r="96" spans="2:10">
      <c r="B96" s="150"/>
      <c r="C96" s="149"/>
      <c r="D96" s="42">
        <v>2026</v>
      </c>
      <c r="E96" s="108">
        <f>SUM(F96:J96)</f>
        <v>18832.599999999999</v>
      </c>
      <c r="F96" s="49"/>
      <c r="G96" s="49"/>
      <c r="H96" s="49"/>
      <c r="I96" s="49">
        <v>18832.599999999999</v>
      </c>
      <c r="J96" s="68"/>
    </row>
    <row r="97" spans="2:10">
      <c r="B97" s="151"/>
      <c r="C97" s="149"/>
      <c r="D97" s="32" t="s">
        <v>46</v>
      </c>
      <c r="E97" s="38">
        <f>SUM(E92:E96)</f>
        <v>93931.4</v>
      </c>
      <c r="F97" s="38">
        <f t="shared" ref="F97:I97" si="45">SUM(F92:F96)</f>
        <v>0</v>
      </c>
      <c r="G97" s="38">
        <f t="shared" si="45"/>
        <v>0</v>
      </c>
      <c r="H97" s="38">
        <f t="shared" si="45"/>
        <v>0</v>
      </c>
      <c r="I97" s="38">
        <f t="shared" si="45"/>
        <v>93931.4</v>
      </c>
      <c r="J97" s="67">
        <f>SUM(J92:J96)</f>
        <v>0</v>
      </c>
    </row>
    <row r="98" spans="2:10">
      <c r="B98" s="152" t="s">
        <v>141</v>
      </c>
      <c r="C98" s="149" t="s">
        <v>60</v>
      </c>
      <c r="D98" s="39">
        <v>2024</v>
      </c>
      <c r="E98" s="112">
        <f>SUM(F98:J98)</f>
        <v>10776.3</v>
      </c>
      <c r="F98" s="47"/>
      <c r="G98" s="47"/>
      <c r="H98" s="47">
        <v>10776.3</v>
      </c>
      <c r="I98" s="47"/>
      <c r="J98" s="65"/>
    </row>
    <row r="99" spans="2:10">
      <c r="B99" s="150"/>
      <c r="C99" s="149"/>
      <c r="D99" s="40">
        <v>2025</v>
      </c>
      <c r="E99" s="41">
        <f t="shared" ref="E99" si="46">SUM(F99:J99)</f>
        <v>4906.3</v>
      </c>
      <c r="F99" s="48"/>
      <c r="G99" s="48"/>
      <c r="H99" s="48">
        <v>4906.3</v>
      </c>
      <c r="I99" s="48"/>
      <c r="J99" s="66"/>
    </row>
    <row r="100" spans="2:10">
      <c r="B100" s="150"/>
      <c r="C100" s="149"/>
      <c r="D100" s="91">
        <v>2026</v>
      </c>
      <c r="E100" s="108">
        <f>SUM(F100:J100)</f>
        <v>0</v>
      </c>
      <c r="F100" s="92"/>
      <c r="G100" s="92"/>
      <c r="H100" s="92"/>
      <c r="I100" s="92"/>
      <c r="J100" s="93"/>
    </row>
    <row r="101" spans="2:10">
      <c r="B101" s="151"/>
      <c r="C101" s="149"/>
      <c r="D101" s="32" t="s">
        <v>46</v>
      </c>
      <c r="E101" s="38">
        <f>SUM(E98:E100)</f>
        <v>15682.599999999999</v>
      </c>
      <c r="F101" s="38">
        <f t="shared" ref="F101:J101" si="47">SUM(F98:F100)</f>
        <v>0</v>
      </c>
      <c r="G101" s="38">
        <f t="shared" si="47"/>
        <v>0</v>
      </c>
      <c r="H101" s="38">
        <f t="shared" si="47"/>
        <v>15682.599999999999</v>
      </c>
      <c r="I101" s="38">
        <f t="shared" si="47"/>
        <v>0</v>
      </c>
      <c r="J101" s="67">
        <f t="shared" si="47"/>
        <v>0</v>
      </c>
    </row>
    <row r="102" spans="2:10">
      <c r="B102" s="152" t="s">
        <v>61</v>
      </c>
      <c r="C102" s="149" t="s">
        <v>62</v>
      </c>
      <c r="D102" s="39">
        <v>2022</v>
      </c>
      <c r="E102" s="50">
        <f>SUM(F102:J102)</f>
        <v>173.2</v>
      </c>
      <c r="F102" s="47"/>
      <c r="G102" s="47"/>
      <c r="H102" s="47">
        <v>173.2</v>
      </c>
      <c r="I102" s="47"/>
      <c r="J102" s="65"/>
    </row>
    <row r="103" spans="2:10">
      <c r="B103" s="150"/>
      <c r="C103" s="149"/>
      <c r="D103" s="40">
        <v>2023</v>
      </c>
      <c r="E103" s="41">
        <f>SUM(F103:J103)</f>
        <v>0</v>
      </c>
      <c r="F103" s="48"/>
      <c r="G103" s="48"/>
      <c r="H103" s="48"/>
      <c r="I103" s="48"/>
      <c r="J103" s="66"/>
    </row>
    <row r="104" spans="2:10">
      <c r="B104" s="150"/>
      <c r="C104" s="149"/>
      <c r="D104" s="91">
        <v>2024</v>
      </c>
      <c r="E104" s="41">
        <f>SUM(F104:J104)</f>
        <v>0</v>
      </c>
      <c r="F104" s="92"/>
      <c r="G104" s="92"/>
      <c r="H104" s="92"/>
      <c r="I104" s="92"/>
      <c r="J104" s="93"/>
    </row>
    <row r="105" spans="2:10">
      <c r="B105" s="151"/>
      <c r="C105" s="149"/>
      <c r="D105" s="32" t="s">
        <v>46</v>
      </c>
      <c r="E105" s="38">
        <f t="shared" ref="E105:J105" si="48">SUM(E102:E104)</f>
        <v>173.2</v>
      </c>
      <c r="F105" s="38">
        <f t="shared" si="48"/>
        <v>0</v>
      </c>
      <c r="G105" s="38">
        <f t="shared" si="48"/>
        <v>0</v>
      </c>
      <c r="H105" s="38">
        <f t="shared" si="48"/>
        <v>173.2</v>
      </c>
      <c r="I105" s="38">
        <f t="shared" si="48"/>
        <v>0</v>
      </c>
      <c r="J105" s="67">
        <f t="shared" si="48"/>
        <v>0</v>
      </c>
    </row>
    <row r="106" spans="2:10" ht="25.15" customHeight="1">
      <c r="B106" s="150" t="s">
        <v>127</v>
      </c>
      <c r="C106" s="149" t="s">
        <v>62</v>
      </c>
      <c r="D106" s="40">
        <v>2023</v>
      </c>
      <c r="E106" s="41">
        <f>SUM(F106:J106)</f>
        <v>261</v>
      </c>
      <c r="F106" s="48"/>
      <c r="G106" s="48"/>
      <c r="H106" s="48">
        <v>261</v>
      </c>
      <c r="I106" s="48"/>
      <c r="J106" s="66"/>
    </row>
    <row r="107" spans="2:10" ht="25.15" customHeight="1">
      <c r="B107" s="150"/>
      <c r="C107" s="149"/>
      <c r="D107" s="91">
        <v>2024</v>
      </c>
      <c r="E107" s="41">
        <f>SUM(F107:J107)</f>
        <v>559.20000000000005</v>
      </c>
      <c r="F107" s="92"/>
      <c r="G107" s="92"/>
      <c r="H107" s="92">
        <v>559.20000000000005</v>
      </c>
      <c r="I107" s="92"/>
      <c r="J107" s="93"/>
    </row>
    <row r="108" spans="2:10" ht="24.6" customHeight="1">
      <c r="B108" s="150"/>
      <c r="C108" s="149"/>
      <c r="D108" s="91">
        <v>2025</v>
      </c>
      <c r="E108" s="107">
        <f t="shared" ref="E108" si="49">SUM(F108:J108)</f>
        <v>209.2</v>
      </c>
      <c r="F108" s="92"/>
      <c r="G108" s="92"/>
      <c r="H108" s="92">
        <v>209.2</v>
      </c>
      <c r="I108" s="92"/>
      <c r="J108" s="93"/>
    </row>
    <row r="109" spans="2:10" ht="24.6" customHeight="1">
      <c r="B109" s="150"/>
      <c r="C109" s="149"/>
      <c r="D109" s="42">
        <v>2026</v>
      </c>
      <c r="E109" s="108">
        <f>SUM(F109:J109)</f>
        <v>209.2</v>
      </c>
      <c r="F109" s="49"/>
      <c r="G109" s="49"/>
      <c r="H109" s="49">
        <v>209.2</v>
      </c>
      <c r="I109" s="49"/>
      <c r="J109" s="68"/>
    </row>
    <row r="110" spans="2:10" ht="28.15" customHeight="1">
      <c r="B110" s="151"/>
      <c r="C110" s="149"/>
      <c r="D110" s="32" t="s">
        <v>46</v>
      </c>
      <c r="E110" s="38">
        <f>SUM(E106:E109)</f>
        <v>1238.6000000000001</v>
      </c>
      <c r="F110" s="38">
        <f t="shared" ref="F110:I110" si="50">SUM(F106:F109)</f>
        <v>0</v>
      </c>
      <c r="G110" s="38">
        <f t="shared" si="50"/>
        <v>0</v>
      </c>
      <c r="H110" s="38">
        <f>SUM(H106:H109)</f>
        <v>1238.6000000000001</v>
      </c>
      <c r="I110" s="38">
        <f t="shared" si="50"/>
        <v>0</v>
      </c>
      <c r="J110" s="67">
        <f>SUM(J106:J109)</f>
        <v>0</v>
      </c>
    </row>
    <row r="111" spans="2:10">
      <c r="B111" s="152" t="s">
        <v>103</v>
      </c>
      <c r="C111" s="149" t="s">
        <v>114</v>
      </c>
      <c r="D111" s="39">
        <v>2022</v>
      </c>
      <c r="E111" s="50">
        <f>SUM(F111:J111)</f>
        <v>1994.9</v>
      </c>
      <c r="F111" s="47"/>
      <c r="G111" s="47"/>
      <c r="H111" s="47"/>
      <c r="I111" s="47">
        <f>500+1494.9</f>
        <v>1994.9</v>
      </c>
      <c r="J111" s="65"/>
    </row>
    <row r="112" spans="2:10">
      <c r="B112" s="150"/>
      <c r="C112" s="149"/>
      <c r="D112" s="40">
        <v>2023</v>
      </c>
      <c r="E112" s="41">
        <f>SUM(F112:J112)</f>
        <v>0</v>
      </c>
      <c r="F112" s="48"/>
      <c r="G112" s="48"/>
      <c r="H112" s="48"/>
      <c r="I112" s="48"/>
      <c r="J112" s="66"/>
    </row>
    <row r="113" spans="2:10">
      <c r="B113" s="150"/>
      <c r="C113" s="149"/>
      <c r="D113" s="91">
        <v>2024</v>
      </c>
      <c r="E113" s="41">
        <f>SUM(F113:J113)</f>
        <v>0</v>
      </c>
      <c r="F113" s="92"/>
      <c r="G113" s="92"/>
      <c r="H113" s="92"/>
      <c r="I113" s="92"/>
      <c r="J113" s="93"/>
    </row>
    <row r="114" spans="2:10">
      <c r="B114" s="150"/>
      <c r="C114" s="149"/>
      <c r="D114" s="91">
        <v>2025</v>
      </c>
      <c r="E114" s="107">
        <f t="shared" ref="E114" si="51">SUM(F114:J114)</f>
        <v>0</v>
      </c>
      <c r="F114" s="92"/>
      <c r="G114" s="92"/>
      <c r="H114" s="92"/>
      <c r="I114" s="92"/>
      <c r="J114" s="93"/>
    </row>
    <row r="115" spans="2:10">
      <c r="B115" s="150"/>
      <c r="C115" s="149"/>
      <c r="D115" s="42">
        <v>2026</v>
      </c>
      <c r="E115" s="108">
        <f>SUM(F115:J115)</f>
        <v>0</v>
      </c>
      <c r="F115" s="49"/>
      <c r="G115" s="49"/>
      <c r="H115" s="49"/>
      <c r="I115" s="49"/>
      <c r="J115" s="68"/>
    </row>
    <row r="116" spans="2:10">
      <c r="B116" s="151"/>
      <c r="C116" s="149"/>
      <c r="D116" s="32" t="s">
        <v>46</v>
      </c>
      <c r="E116" s="38">
        <f>SUM(E111:E115)</f>
        <v>1994.9</v>
      </c>
      <c r="F116" s="38">
        <f t="shared" ref="F116:I116" si="52">SUM(F111:F115)</f>
        <v>0</v>
      </c>
      <c r="G116" s="38">
        <f t="shared" si="52"/>
        <v>0</v>
      </c>
      <c r="H116" s="38">
        <f t="shared" si="52"/>
        <v>0</v>
      </c>
      <c r="I116" s="38">
        <f t="shared" si="52"/>
        <v>1994.9</v>
      </c>
      <c r="J116" s="67">
        <f>SUM(J111:J115)</f>
        <v>0</v>
      </c>
    </row>
    <row r="117" spans="2:10">
      <c r="B117" s="152" t="s">
        <v>116</v>
      </c>
      <c r="C117" s="149" t="s">
        <v>115</v>
      </c>
      <c r="D117" s="39">
        <v>2022</v>
      </c>
      <c r="E117" s="50">
        <f>SUM(F117:J117)</f>
        <v>675</v>
      </c>
      <c r="F117" s="47"/>
      <c r="G117" s="47"/>
      <c r="H117" s="47"/>
      <c r="I117" s="47">
        <v>675</v>
      </c>
      <c r="J117" s="65"/>
    </row>
    <row r="118" spans="2:10">
      <c r="B118" s="150"/>
      <c r="C118" s="149"/>
      <c r="D118" s="40">
        <v>2023</v>
      </c>
      <c r="E118" s="41">
        <f>SUM(F118:J118)</f>
        <v>0</v>
      </c>
      <c r="F118" s="48"/>
      <c r="G118" s="48"/>
      <c r="H118" s="48"/>
      <c r="I118" s="48"/>
      <c r="J118" s="66"/>
    </row>
    <row r="119" spans="2:10">
      <c r="B119" s="150"/>
      <c r="C119" s="149"/>
      <c r="D119" s="91">
        <v>2024</v>
      </c>
      <c r="E119" s="41">
        <f>SUM(F119:J119)</f>
        <v>0</v>
      </c>
      <c r="F119" s="92"/>
      <c r="G119" s="92"/>
      <c r="H119" s="92"/>
      <c r="I119" s="92"/>
      <c r="J119" s="93"/>
    </row>
    <row r="120" spans="2:10">
      <c r="B120" s="150"/>
      <c r="C120" s="149"/>
      <c r="D120" s="91">
        <v>2025</v>
      </c>
      <c r="E120" s="107">
        <f t="shared" ref="E120" si="53">SUM(F120:J120)</f>
        <v>0</v>
      </c>
      <c r="F120" s="92"/>
      <c r="G120" s="92"/>
      <c r="H120" s="92"/>
      <c r="I120" s="92"/>
      <c r="J120" s="93"/>
    </row>
    <row r="121" spans="2:10">
      <c r="B121" s="150"/>
      <c r="C121" s="149"/>
      <c r="D121" s="42">
        <v>2026</v>
      </c>
      <c r="E121" s="108">
        <f>SUM(F121:J121)</f>
        <v>0</v>
      </c>
      <c r="F121" s="49"/>
      <c r="G121" s="49"/>
      <c r="H121" s="49"/>
      <c r="I121" s="49"/>
      <c r="J121" s="68"/>
    </row>
    <row r="122" spans="2:10">
      <c r="B122" s="151"/>
      <c r="C122" s="149"/>
      <c r="D122" s="32" t="s">
        <v>46</v>
      </c>
      <c r="E122" s="38">
        <f>SUM(E117:E121)</f>
        <v>675</v>
      </c>
      <c r="F122" s="38">
        <f t="shared" ref="F122:I122" si="54">SUM(F117:F121)</f>
        <v>0</v>
      </c>
      <c r="G122" s="38">
        <f t="shared" si="54"/>
        <v>0</v>
      </c>
      <c r="H122" s="38">
        <f t="shared" si="54"/>
        <v>0</v>
      </c>
      <c r="I122" s="38">
        <f t="shared" si="54"/>
        <v>675</v>
      </c>
      <c r="J122" s="67">
        <f>SUM(J117:J121)</f>
        <v>0</v>
      </c>
    </row>
    <row r="123" spans="2:10">
      <c r="B123" s="152" t="s">
        <v>63</v>
      </c>
      <c r="C123" s="149" t="s">
        <v>64</v>
      </c>
      <c r="D123" s="39">
        <v>2022</v>
      </c>
      <c r="E123" s="50">
        <f>SUM(F123:J123)</f>
        <v>11768.7</v>
      </c>
      <c r="F123" s="47"/>
      <c r="G123" s="47"/>
      <c r="H123" s="47"/>
      <c r="I123" s="47">
        <v>11768.7</v>
      </c>
      <c r="J123" s="65"/>
    </row>
    <row r="124" spans="2:10">
      <c r="B124" s="150"/>
      <c r="C124" s="149"/>
      <c r="D124" s="40">
        <v>2023</v>
      </c>
      <c r="E124" s="41">
        <f>SUM(F124:J124)</f>
        <v>6563.7</v>
      </c>
      <c r="F124" s="48"/>
      <c r="G124" s="48"/>
      <c r="H124" s="48"/>
      <c r="I124" s="48">
        <v>6563.7</v>
      </c>
      <c r="J124" s="66"/>
    </row>
    <row r="125" spans="2:10">
      <c r="B125" s="150"/>
      <c r="C125" s="149"/>
      <c r="D125" s="91">
        <v>2024</v>
      </c>
      <c r="E125" s="41">
        <f>SUM(F125:J125)</f>
        <v>6550</v>
      </c>
      <c r="F125" s="92"/>
      <c r="G125" s="92"/>
      <c r="H125" s="92"/>
      <c r="I125" s="92">
        <v>6550</v>
      </c>
      <c r="J125" s="93"/>
    </row>
    <row r="126" spans="2:10">
      <c r="B126" s="150"/>
      <c r="C126" s="149"/>
      <c r="D126" s="91">
        <v>2025</v>
      </c>
      <c r="E126" s="107">
        <f t="shared" ref="E126" si="55">SUM(F126:J126)</f>
        <v>6550</v>
      </c>
      <c r="F126" s="92"/>
      <c r="G126" s="92"/>
      <c r="H126" s="92"/>
      <c r="I126" s="92">
        <v>6550</v>
      </c>
      <c r="J126" s="93"/>
    </row>
    <row r="127" spans="2:10">
      <c r="B127" s="150"/>
      <c r="C127" s="149"/>
      <c r="D127" s="42">
        <v>2026</v>
      </c>
      <c r="E127" s="108">
        <f>SUM(F127:J127)</f>
        <v>6550</v>
      </c>
      <c r="F127" s="49"/>
      <c r="G127" s="49"/>
      <c r="H127" s="49"/>
      <c r="I127" s="49">
        <v>6550</v>
      </c>
      <c r="J127" s="68"/>
    </row>
    <row r="128" spans="2:10">
      <c r="B128" s="151"/>
      <c r="C128" s="149"/>
      <c r="D128" s="32" t="s">
        <v>46</v>
      </c>
      <c r="E128" s="38">
        <f>SUM(E123:E127)</f>
        <v>37982.400000000001</v>
      </c>
      <c r="F128" s="38">
        <f t="shared" ref="F128:H128" si="56">SUM(F123:F127)</f>
        <v>0</v>
      </c>
      <c r="G128" s="38">
        <f t="shared" si="56"/>
        <v>0</v>
      </c>
      <c r="H128" s="38">
        <f t="shared" si="56"/>
        <v>0</v>
      </c>
      <c r="I128" s="38">
        <f>SUM(I123:I127)</f>
        <v>37982.400000000001</v>
      </c>
      <c r="J128" s="67">
        <f>SUM(J123:J127)</f>
        <v>0</v>
      </c>
    </row>
    <row r="129" spans="2:10" ht="16.899999999999999" customHeight="1">
      <c r="B129" s="152" t="s">
        <v>55</v>
      </c>
      <c r="C129" s="149" t="s">
        <v>60</v>
      </c>
      <c r="D129" s="39">
        <v>2022</v>
      </c>
      <c r="E129" s="50">
        <f>SUM(F129:J129)</f>
        <v>11292.8</v>
      </c>
      <c r="F129" s="47"/>
      <c r="G129" s="47">
        <v>5646.4</v>
      </c>
      <c r="H129" s="47"/>
      <c r="I129" s="47">
        <v>5646.4</v>
      </c>
      <c r="J129" s="65"/>
    </row>
    <row r="130" spans="2:10" ht="18" customHeight="1">
      <c r="B130" s="150"/>
      <c r="C130" s="149"/>
      <c r="D130" s="40">
        <v>2023</v>
      </c>
      <c r="E130" s="41">
        <f>SUM(F130:J130)</f>
        <v>13308.6</v>
      </c>
      <c r="F130" s="48"/>
      <c r="G130" s="48">
        <v>6654.3</v>
      </c>
      <c r="H130" s="48"/>
      <c r="I130" s="48">
        <v>6654.3</v>
      </c>
      <c r="J130" s="66"/>
    </row>
    <row r="131" spans="2:10" ht="17.45" customHeight="1">
      <c r="B131" s="150"/>
      <c r="C131" s="149"/>
      <c r="D131" s="91">
        <v>2024</v>
      </c>
      <c r="E131" s="41">
        <f>SUM(F131:J131)</f>
        <v>12683.8</v>
      </c>
      <c r="F131" s="92"/>
      <c r="G131" s="92">
        <v>6341.9</v>
      </c>
      <c r="H131" s="92"/>
      <c r="I131" s="92">
        <v>6341.9</v>
      </c>
      <c r="J131" s="93"/>
    </row>
    <row r="132" spans="2:10" ht="19.149999999999999" customHeight="1">
      <c r="B132" s="150"/>
      <c r="C132" s="149"/>
      <c r="D132" s="91">
        <v>2025</v>
      </c>
      <c r="E132" s="107">
        <f t="shared" ref="E132" si="57">SUM(F132:J132)</f>
        <v>12683.8</v>
      </c>
      <c r="F132" s="92"/>
      <c r="G132" s="92">
        <v>6341.9</v>
      </c>
      <c r="H132" s="92"/>
      <c r="I132" s="92">
        <v>6341.9</v>
      </c>
      <c r="J132" s="93"/>
    </row>
    <row r="133" spans="2:10" ht="16.899999999999999" customHeight="1">
      <c r="B133" s="150"/>
      <c r="C133" s="149"/>
      <c r="D133" s="42">
        <v>2026</v>
      </c>
      <c r="E133" s="108">
        <f>SUM(F133:J133)</f>
        <v>12683.8</v>
      </c>
      <c r="F133" s="49"/>
      <c r="G133" s="49">
        <v>6341.9</v>
      </c>
      <c r="H133" s="49"/>
      <c r="I133" s="49">
        <v>6341.9</v>
      </c>
      <c r="J133" s="93"/>
    </row>
    <row r="134" spans="2:10" ht="20.45" customHeight="1">
      <c r="B134" s="151"/>
      <c r="C134" s="149"/>
      <c r="D134" s="32" t="s">
        <v>46</v>
      </c>
      <c r="E134" s="38">
        <f>SUM(E129:E133)</f>
        <v>62652.800000000003</v>
      </c>
      <c r="F134" s="38">
        <f t="shared" ref="F134:I134" si="58">SUM(F129:F133)</f>
        <v>0</v>
      </c>
      <c r="G134" s="38">
        <f t="shared" si="58"/>
        <v>31326.400000000001</v>
      </c>
      <c r="H134" s="38">
        <f t="shared" si="58"/>
        <v>0</v>
      </c>
      <c r="I134" s="38">
        <f t="shared" si="58"/>
        <v>31326.400000000001</v>
      </c>
      <c r="J134" s="67">
        <f>SUM(J129:J133)</f>
        <v>0</v>
      </c>
    </row>
    <row r="135" spans="2:10">
      <c r="B135" s="152" t="s">
        <v>56</v>
      </c>
      <c r="C135" s="149" t="s">
        <v>60</v>
      </c>
      <c r="D135" s="39">
        <v>2022</v>
      </c>
      <c r="E135" s="50">
        <f>SUM(F135:J135)</f>
        <v>228.9</v>
      </c>
      <c r="F135" s="47"/>
      <c r="G135" s="47">
        <v>212.9</v>
      </c>
      <c r="H135" s="47"/>
      <c r="I135" s="47">
        <v>16</v>
      </c>
      <c r="J135" s="65"/>
    </row>
    <row r="136" spans="2:10">
      <c r="B136" s="150"/>
      <c r="C136" s="149"/>
      <c r="D136" s="40">
        <v>2023</v>
      </c>
      <c r="E136" s="41">
        <f>SUM(F136:J136)</f>
        <v>0</v>
      </c>
      <c r="F136" s="48"/>
      <c r="G136" s="48"/>
      <c r="H136" s="48"/>
      <c r="I136" s="48"/>
      <c r="J136" s="66"/>
    </row>
    <row r="137" spans="2:10">
      <c r="B137" s="150"/>
      <c r="C137" s="149"/>
      <c r="D137" s="91">
        <v>2024</v>
      </c>
      <c r="E137" s="41">
        <f>SUM(F137:J137)</f>
        <v>0</v>
      </c>
      <c r="F137" s="92"/>
      <c r="G137" s="92"/>
      <c r="H137" s="92"/>
      <c r="I137" s="92"/>
      <c r="J137" s="93"/>
    </row>
    <row r="138" spans="2:10">
      <c r="B138" s="150"/>
      <c r="C138" s="149"/>
      <c r="D138" s="91">
        <v>2025</v>
      </c>
      <c r="E138" s="107">
        <f t="shared" ref="E138" si="59">SUM(F138:J138)</f>
        <v>0</v>
      </c>
      <c r="F138" s="92"/>
      <c r="G138" s="92"/>
      <c r="H138" s="92"/>
      <c r="I138" s="92"/>
      <c r="J138" s="93"/>
    </row>
    <row r="139" spans="2:10">
      <c r="B139" s="150"/>
      <c r="C139" s="149"/>
      <c r="D139" s="42">
        <v>2026</v>
      </c>
      <c r="E139" s="108">
        <f>SUM(F139:J139)</f>
        <v>0</v>
      </c>
      <c r="F139" s="49"/>
      <c r="G139" s="49"/>
      <c r="H139" s="49"/>
      <c r="I139" s="49"/>
      <c r="J139" s="68"/>
    </row>
    <row r="140" spans="2:10">
      <c r="B140" s="151"/>
      <c r="C140" s="149"/>
      <c r="D140" s="32" t="s">
        <v>46</v>
      </c>
      <c r="E140" s="38">
        <f>SUM(E135:E139)</f>
        <v>228.9</v>
      </c>
      <c r="F140" s="38">
        <f t="shared" ref="F140:I140" si="60">SUM(F135:F139)</f>
        <v>0</v>
      </c>
      <c r="G140" s="38">
        <f t="shared" si="60"/>
        <v>212.9</v>
      </c>
      <c r="H140" s="38">
        <f t="shared" si="60"/>
        <v>0</v>
      </c>
      <c r="I140" s="38">
        <f t="shared" si="60"/>
        <v>16</v>
      </c>
      <c r="J140" s="67">
        <f>SUM(J135:J139)</f>
        <v>0</v>
      </c>
    </row>
    <row r="141" spans="2:10">
      <c r="B141" s="152" t="s">
        <v>65</v>
      </c>
      <c r="C141" s="149" t="s">
        <v>60</v>
      </c>
      <c r="D141" s="39">
        <v>2022</v>
      </c>
      <c r="E141" s="50">
        <f>SUM(F141:J141)</f>
        <v>100</v>
      </c>
      <c r="F141" s="47"/>
      <c r="G141" s="47">
        <v>95</v>
      </c>
      <c r="H141" s="47"/>
      <c r="I141" s="47">
        <v>5</v>
      </c>
      <c r="J141" s="65"/>
    </row>
    <row r="142" spans="2:10">
      <c r="B142" s="150"/>
      <c r="C142" s="149"/>
      <c r="D142" s="40">
        <v>2023</v>
      </c>
      <c r="E142" s="41">
        <f>SUM(F142:J142)</f>
        <v>0</v>
      </c>
      <c r="F142" s="48"/>
      <c r="G142" s="48"/>
      <c r="H142" s="48"/>
      <c r="I142" s="48"/>
      <c r="J142" s="66"/>
    </row>
    <row r="143" spans="2:10">
      <c r="B143" s="150"/>
      <c r="C143" s="149"/>
      <c r="D143" s="91">
        <v>2024</v>
      </c>
      <c r="E143" s="41">
        <f>SUM(F143:J143)</f>
        <v>0</v>
      </c>
      <c r="F143" s="92"/>
      <c r="G143" s="92"/>
      <c r="H143" s="92"/>
      <c r="I143" s="92"/>
      <c r="J143" s="93"/>
    </row>
    <row r="144" spans="2:10">
      <c r="B144" s="150"/>
      <c r="C144" s="149"/>
      <c r="D144" s="91">
        <v>2025</v>
      </c>
      <c r="E144" s="107">
        <f t="shared" ref="E144" si="61">SUM(F144:J144)</f>
        <v>0</v>
      </c>
      <c r="F144" s="92"/>
      <c r="G144" s="92"/>
      <c r="H144" s="92"/>
      <c r="I144" s="92"/>
      <c r="J144" s="93"/>
    </row>
    <row r="145" spans="2:10">
      <c r="B145" s="150"/>
      <c r="C145" s="149"/>
      <c r="D145" s="42">
        <v>2026</v>
      </c>
      <c r="E145" s="108">
        <f>SUM(F145:J145)</f>
        <v>0</v>
      </c>
      <c r="F145" s="49"/>
      <c r="G145" s="49"/>
      <c r="H145" s="49"/>
      <c r="I145" s="49"/>
      <c r="J145" s="68"/>
    </row>
    <row r="146" spans="2:10">
      <c r="B146" s="151"/>
      <c r="C146" s="149"/>
      <c r="D146" s="32" t="s">
        <v>46</v>
      </c>
      <c r="E146" s="38">
        <f>SUM(E141:E145)</f>
        <v>100</v>
      </c>
      <c r="F146" s="38">
        <f t="shared" ref="F146:I146" si="62">SUM(F141:F145)</f>
        <v>0</v>
      </c>
      <c r="G146" s="38">
        <f t="shared" si="62"/>
        <v>95</v>
      </c>
      <c r="H146" s="38">
        <f t="shared" si="62"/>
        <v>0</v>
      </c>
      <c r="I146" s="38">
        <f t="shared" si="62"/>
        <v>5</v>
      </c>
      <c r="J146" s="67">
        <f>SUM(J141:J145)</f>
        <v>0</v>
      </c>
    </row>
    <row r="147" spans="2:10">
      <c r="B147" s="153" t="s">
        <v>66</v>
      </c>
      <c r="C147" s="154"/>
      <c r="D147" s="154"/>
      <c r="E147" s="154"/>
      <c r="F147" s="154"/>
      <c r="G147" s="154"/>
      <c r="H147" s="154"/>
      <c r="I147" s="154"/>
      <c r="J147" s="155"/>
    </row>
    <row r="148" spans="2:10">
      <c r="B148" s="177" t="s">
        <v>46</v>
      </c>
      <c r="C148" s="174" t="s">
        <v>62</v>
      </c>
      <c r="D148" s="39">
        <v>2022</v>
      </c>
      <c r="E148" s="50">
        <f>SUM(F148:J148)</f>
        <v>32044.799999999999</v>
      </c>
      <c r="F148" s="47">
        <f>F154</f>
        <v>0</v>
      </c>
      <c r="G148" s="47">
        <f t="shared" ref="G148:J148" si="63">G154</f>
        <v>0</v>
      </c>
      <c r="H148" s="47">
        <f t="shared" si="63"/>
        <v>0</v>
      </c>
      <c r="I148" s="47">
        <f>I154</f>
        <v>32044.799999999999</v>
      </c>
      <c r="J148" s="65">
        <f t="shared" si="63"/>
        <v>0</v>
      </c>
    </row>
    <row r="149" spans="2:10">
      <c r="B149" s="178"/>
      <c r="C149" s="175"/>
      <c r="D149" s="40">
        <v>2023</v>
      </c>
      <c r="E149" s="41">
        <f>SUM(F149:J149)</f>
        <v>32949</v>
      </c>
      <c r="F149" s="48">
        <f t="shared" ref="F149:J150" si="64">F155</f>
        <v>0</v>
      </c>
      <c r="G149" s="48">
        <f t="shared" si="64"/>
        <v>0</v>
      </c>
      <c r="H149" s="48">
        <f t="shared" si="64"/>
        <v>0</v>
      </c>
      <c r="I149" s="48">
        <f t="shared" si="64"/>
        <v>32949</v>
      </c>
      <c r="J149" s="66">
        <f t="shared" si="64"/>
        <v>0</v>
      </c>
    </row>
    <row r="150" spans="2:10">
      <c r="B150" s="178"/>
      <c r="C150" s="175"/>
      <c r="D150" s="91">
        <v>2024</v>
      </c>
      <c r="E150" s="41">
        <f>SUM(F150:J150)</f>
        <v>39073.699999999997</v>
      </c>
      <c r="F150" s="48">
        <f t="shared" si="64"/>
        <v>0</v>
      </c>
      <c r="G150" s="48">
        <f t="shared" si="64"/>
        <v>0</v>
      </c>
      <c r="H150" s="48">
        <f t="shared" si="64"/>
        <v>0</v>
      </c>
      <c r="I150" s="48">
        <f>I156</f>
        <v>39073.699999999997</v>
      </c>
      <c r="J150" s="66">
        <f>J156</f>
        <v>0</v>
      </c>
    </row>
    <row r="151" spans="2:10">
      <c r="B151" s="178"/>
      <c r="C151" s="175"/>
      <c r="D151" s="91">
        <v>2025</v>
      </c>
      <c r="E151" s="107">
        <f t="shared" ref="E151" si="65">SUM(F151:J151)</f>
        <v>34673.699999999997</v>
      </c>
      <c r="F151" s="92">
        <f>F157</f>
        <v>0</v>
      </c>
      <c r="G151" s="92">
        <f t="shared" ref="G151:J151" si="66">G157</f>
        <v>0</v>
      </c>
      <c r="H151" s="92">
        <f t="shared" si="66"/>
        <v>0</v>
      </c>
      <c r="I151" s="92">
        <f t="shared" si="66"/>
        <v>34673.699999999997</v>
      </c>
      <c r="J151" s="93">
        <f t="shared" si="66"/>
        <v>0</v>
      </c>
    </row>
    <row r="152" spans="2:10">
      <c r="B152" s="178"/>
      <c r="C152" s="175"/>
      <c r="D152" s="42">
        <v>2026</v>
      </c>
      <c r="E152" s="108">
        <f>SUM(F152:J152)</f>
        <v>34673.699999999997</v>
      </c>
      <c r="F152" s="92">
        <f>F158</f>
        <v>0</v>
      </c>
      <c r="G152" s="92">
        <f t="shared" ref="G152:I152" si="67">G158</f>
        <v>0</v>
      </c>
      <c r="H152" s="92">
        <f t="shared" si="67"/>
        <v>0</v>
      </c>
      <c r="I152" s="92">
        <f t="shared" si="67"/>
        <v>34673.699999999997</v>
      </c>
      <c r="J152" s="68">
        <f>J158</f>
        <v>0</v>
      </c>
    </row>
    <row r="153" spans="2:10">
      <c r="B153" s="179"/>
      <c r="C153" s="176"/>
      <c r="D153" s="32" t="s">
        <v>46</v>
      </c>
      <c r="E153" s="38">
        <f>SUM(E148:E152)</f>
        <v>173414.90000000002</v>
      </c>
      <c r="F153" s="38">
        <f t="shared" ref="F153:I153" si="68">SUM(F148:F152)</f>
        <v>0</v>
      </c>
      <c r="G153" s="38">
        <f t="shared" si="68"/>
        <v>0</v>
      </c>
      <c r="H153" s="38">
        <f t="shared" si="68"/>
        <v>0</v>
      </c>
      <c r="I153" s="38">
        <f t="shared" si="68"/>
        <v>173414.90000000002</v>
      </c>
      <c r="J153" s="67">
        <f>SUM(J148:J152)</f>
        <v>0</v>
      </c>
    </row>
    <row r="154" spans="2:10">
      <c r="B154" s="152" t="s">
        <v>51</v>
      </c>
      <c r="C154" s="149" t="s">
        <v>62</v>
      </c>
      <c r="D154" s="39">
        <v>2022</v>
      </c>
      <c r="E154" s="50">
        <f>SUM(F154:J154)</f>
        <v>32044.799999999999</v>
      </c>
      <c r="F154" s="47"/>
      <c r="G154" s="47"/>
      <c r="H154" s="47"/>
      <c r="I154" s="47">
        <v>32044.799999999999</v>
      </c>
      <c r="J154" s="65"/>
    </row>
    <row r="155" spans="2:10">
      <c r="B155" s="150"/>
      <c r="C155" s="149"/>
      <c r="D155" s="40">
        <v>2023</v>
      </c>
      <c r="E155" s="41">
        <f>SUM(F155:J155)</f>
        <v>32949</v>
      </c>
      <c r="F155" s="48"/>
      <c r="G155" s="48"/>
      <c r="H155" s="48"/>
      <c r="I155" s="48">
        <v>32949</v>
      </c>
      <c r="J155" s="66"/>
    </row>
    <row r="156" spans="2:10">
      <c r="B156" s="150"/>
      <c r="C156" s="149"/>
      <c r="D156" s="91">
        <v>2024</v>
      </c>
      <c r="E156" s="41">
        <f>SUM(F156:J156)</f>
        <v>39073.699999999997</v>
      </c>
      <c r="F156" s="92"/>
      <c r="G156" s="92"/>
      <c r="H156" s="92"/>
      <c r="I156" s="92">
        <v>39073.699999999997</v>
      </c>
      <c r="J156" s="93"/>
    </row>
    <row r="157" spans="2:10">
      <c r="B157" s="150"/>
      <c r="C157" s="149"/>
      <c r="D157" s="91">
        <v>2025</v>
      </c>
      <c r="E157" s="107">
        <f t="shared" ref="E157" si="69">SUM(F157:J157)</f>
        <v>34673.699999999997</v>
      </c>
      <c r="F157" s="92"/>
      <c r="G157" s="92"/>
      <c r="H157" s="92"/>
      <c r="I157" s="92">
        <v>34673.699999999997</v>
      </c>
      <c r="J157" s="93"/>
    </row>
    <row r="158" spans="2:10">
      <c r="B158" s="150"/>
      <c r="C158" s="149"/>
      <c r="D158" s="42">
        <v>2026</v>
      </c>
      <c r="E158" s="108">
        <f>SUM(F158:J158)</f>
        <v>34673.699999999997</v>
      </c>
      <c r="F158" s="49"/>
      <c r="G158" s="49"/>
      <c r="H158" s="49"/>
      <c r="I158" s="49">
        <v>34673.699999999997</v>
      </c>
      <c r="J158" s="68"/>
    </row>
    <row r="159" spans="2:10">
      <c r="B159" s="151"/>
      <c r="C159" s="149"/>
      <c r="D159" s="32" t="s">
        <v>46</v>
      </c>
      <c r="E159" s="38">
        <f>SUM(E154:E158)</f>
        <v>173414.90000000002</v>
      </c>
      <c r="F159" s="38">
        <f t="shared" ref="F159:I159" si="70">SUM(F154:F158)</f>
        <v>0</v>
      </c>
      <c r="G159" s="38">
        <f t="shared" si="70"/>
        <v>0</v>
      </c>
      <c r="H159" s="38">
        <f t="shared" si="70"/>
        <v>0</v>
      </c>
      <c r="I159" s="38">
        <f t="shared" si="70"/>
        <v>173414.90000000002</v>
      </c>
      <c r="J159" s="67">
        <f>SUM(J154:J158)</f>
        <v>0</v>
      </c>
    </row>
    <row r="160" spans="2:10">
      <c r="B160" s="153" t="s">
        <v>67</v>
      </c>
      <c r="C160" s="154"/>
      <c r="D160" s="154"/>
      <c r="E160" s="154"/>
      <c r="F160" s="154"/>
      <c r="G160" s="154"/>
      <c r="H160" s="154"/>
      <c r="I160" s="154"/>
      <c r="J160" s="155"/>
    </row>
    <row r="161" spans="2:10">
      <c r="B161" s="156" t="s">
        <v>46</v>
      </c>
      <c r="C161" s="149" t="s">
        <v>62</v>
      </c>
      <c r="D161" s="39">
        <v>2022</v>
      </c>
      <c r="E161" s="50">
        <f>SUM(F161:J161)</f>
        <v>7545.1</v>
      </c>
      <c r="F161" s="47">
        <f>F167</f>
        <v>0</v>
      </c>
      <c r="G161" s="47">
        <f t="shared" ref="G161:I161" si="71">G167</f>
        <v>0</v>
      </c>
      <c r="H161" s="47">
        <f t="shared" si="71"/>
        <v>0</v>
      </c>
      <c r="I161" s="47">
        <f t="shared" si="71"/>
        <v>7545.1</v>
      </c>
      <c r="J161" s="65">
        <f>J167</f>
        <v>0</v>
      </c>
    </row>
    <row r="162" spans="2:10">
      <c r="B162" s="156"/>
      <c r="C162" s="149"/>
      <c r="D162" s="40">
        <v>2023</v>
      </c>
      <c r="E162" s="41">
        <f>SUM(F162:J162)</f>
        <v>7467.3</v>
      </c>
      <c r="F162" s="48">
        <f>F168+F173</f>
        <v>0</v>
      </c>
      <c r="G162" s="48">
        <f>G168+G173</f>
        <v>0</v>
      </c>
      <c r="H162" s="48">
        <f t="shared" ref="H162:J162" si="72">H168+H173</f>
        <v>408.5</v>
      </c>
      <c r="I162" s="48">
        <f t="shared" si="72"/>
        <v>7058.8</v>
      </c>
      <c r="J162" s="66">
        <f t="shared" si="72"/>
        <v>0</v>
      </c>
    </row>
    <row r="163" spans="2:10">
      <c r="B163" s="156"/>
      <c r="C163" s="149"/>
      <c r="D163" s="91">
        <v>2024</v>
      </c>
      <c r="E163" s="41">
        <f>SUM(F163:J163)</f>
        <v>1854.9</v>
      </c>
      <c r="F163" s="48">
        <f>F169+F174</f>
        <v>0</v>
      </c>
      <c r="G163" s="48">
        <f t="shared" ref="G163:J163" si="73">G169+G174</f>
        <v>0</v>
      </c>
      <c r="H163" s="48">
        <f t="shared" si="73"/>
        <v>0</v>
      </c>
      <c r="I163" s="48">
        <f t="shared" si="73"/>
        <v>1854.9</v>
      </c>
      <c r="J163" s="66">
        <f t="shared" si="73"/>
        <v>0</v>
      </c>
    </row>
    <row r="164" spans="2:10">
      <c r="B164" s="156"/>
      <c r="C164" s="149"/>
      <c r="D164" s="91">
        <v>2025</v>
      </c>
      <c r="E164" s="107">
        <f t="shared" ref="E164" si="74">SUM(F164:J164)</f>
        <v>1854.9</v>
      </c>
      <c r="F164" s="48">
        <f t="shared" ref="F164:J164" si="75">F170+F175</f>
        <v>0</v>
      </c>
      <c r="G164" s="48">
        <f t="shared" si="75"/>
        <v>0</v>
      </c>
      <c r="H164" s="48">
        <f t="shared" si="75"/>
        <v>0</v>
      </c>
      <c r="I164" s="48">
        <f t="shared" si="75"/>
        <v>1854.9</v>
      </c>
      <c r="J164" s="66">
        <f t="shared" si="75"/>
        <v>0</v>
      </c>
    </row>
    <row r="165" spans="2:10">
      <c r="B165" s="156"/>
      <c r="C165" s="149"/>
      <c r="D165" s="42">
        <v>2026</v>
      </c>
      <c r="E165" s="108">
        <f>SUM(F165:J165)</f>
        <v>1854.9</v>
      </c>
      <c r="F165" s="48">
        <f t="shared" ref="F165:H165" si="76">F171+F176</f>
        <v>0</v>
      </c>
      <c r="G165" s="48">
        <f t="shared" si="76"/>
        <v>0</v>
      </c>
      <c r="H165" s="48">
        <f t="shared" si="76"/>
        <v>0</v>
      </c>
      <c r="I165" s="48">
        <f>I171+I176</f>
        <v>1854.9</v>
      </c>
      <c r="J165" s="68">
        <f>J171+J176</f>
        <v>0</v>
      </c>
    </row>
    <row r="166" spans="2:10">
      <c r="B166" s="156"/>
      <c r="C166" s="149"/>
      <c r="D166" s="32" t="s">
        <v>46</v>
      </c>
      <c r="E166" s="38">
        <f>SUM(E161:E165)</f>
        <v>20577.100000000006</v>
      </c>
      <c r="F166" s="38">
        <f t="shared" ref="F166:I166" si="77">SUM(F161:F165)</f>
        <v>0</v>
      </c>
      <c r="G166" s="38">
        <f t="shared" si="77"/>
        <v>0</v>
      </c>
      <c r="H166" s="38">
        <f t="shared" si="77"/>
        <v>408.5</v>
      </c>
      <c r="I166" s="38">
        <f t="shared" si="77"/>
        <v>20168.600000000006</v>
      </c>
      <c r="J166" s="67">
        <f>SUM(J161:J165)</f>
        <v>0</v>
      </c>
    </row>
    <row r="167" spans="2:10">
      <c r="B167" s="152" t="s">
        <v>68</v>
      </c>
      <c r="C167" s="149" t="s">
        <v>62</v>
      </c>
      <c r="D167" s="39">
        <v>2022</v>
      </c>
      <c r="E167" s="50">
        <f>SUM(F167:J167)</f>
        <v>7545.1</v>
      </c>
      <c r="F167" s="47"/>
      <c r="G167" s="47"/>
      <c r="H167" s="47"/>
      <c r="I167" s="47">
        <f>7075.1+470</f>
        <v>7545.1</v>
      </c>
      <c r="J167" s="65"/>
    </row>
    <row r="168" spans="2:10">
      <c r="B168" s="150"/>
      <c r="C168" s="149"/>
      <c r="D168" s="40">
        <v>2023</v>
      </c>
      <c r="E168" s="41">
        <f>SUM(F168:J168)</f>
        <v>7058.8</v>
      </c>
      <c r="F168" s="48"/>
      <c r="G168" s="48"/>
      <c r="H168" s="48"/>
      <c r="I168" s="48">
        <v>7058.8</v>
      </c>
      <c r="J168" s="66"/>
    </row>
    <row r="169" spans="2:10">
      <c r="B169" s="150"/>
      <c r="C169" s="149"/>
      <c r="D169" s="91">
        <v>2024</v>
      </c>
      <c r="E169" s="41">
        <f>SUM(F169:J169)</f>
        <v>1854.9</v>
      </c>
      <c r="F169" s="92"/>
      <c r="G169" s="92"/>
      <c r="H169" s="92"/>
      <c r="I169" s="92">
        <v>1854.9</v>
      </c>
      <c r="J169" s="93"/>
    </row>
    <row r="170" spans="2:10">
      <c r="B170" s="150"/>
      <c r="C170" s="149"/>
      <c r="D170" s="91">
        <v>2025</v>
      </c>
      <c r="E170" s="107">
        <f t="shared" ref="E170" si="78">SUM(F170:J170)</f>
        <v>1854.9</v>
      </c>
      <c r="F170" s="92"/>
      <c r="G170" s="92"/>
      <c r="H170" s="92"/>
      <c r="I170" s="92">
        <v>1854.9</v>
      </c>
      <c r="J170" s="93"/>
    </row>
    <row r="171" spans="2:10">
      <c r="B171" s="150"/>
      <c r="C171" s="149"/>
      <c r="D171" s="42">
        <v>2026</v>
      </c>
      <c r="E171" s="108">
        <f>SUM(F171:J171)</f>
        <v>1854.9</v>
      </c>
      <c r="F171" s="49"/>
      <c r="G171" s="49"/>
      <c r="H171" s="49"/>
      <c r="I171" s="49">
        <v>1854.9</v>
      </c>
      <c r="J171" s="68"/>
    </row>
    <row r="172" spans="2:10">
      <c r="B172" s="151"/>
      <c r="C172" s="149"/>
      <c r="D172" s="32" t="s">
        <v>46</v>
      </c>
      <c r="E172" s="38">
        <f>SUM(E167:E171)</f>
        <v>20168.600000000006</v>
      </c>
      <c r="F172" s="38">
        <f t="shared" ref="F172" si="79">SUM(F167:F171)</f>
        <v>0</v>
      </c>
      <c r="G172" s="38">
        <f t="shared" ref="G172" si="80">SUM(G167:G171)</f>
        <v>0</v>
      </c>
      <c r="H172" s="38">
        <f t="shared" ref="H172" si="81">SUM(H167:H171)</f>
        <v>0</v>
      </c>
      <c r="I172" s="38">
        <f t="shared" ref="I172" si="82">SUM(I167:I171)</f>
        <v>20168.600000000006</v>
      </c>
      <c r="J172" s="67">
        <f t="shared" ref="J172" si="83">SUM(J167:J171)</f>
        <v>0</v>
      </c>
    </row>
    <row r="173" spans="2:10">
      <c r="B173" s="150" t="s">
        <v>141</v>
      </c>
      <c r="C173" s="167" t="s">
        <v>62</v>
      </c>
      <c r="D173" s="40">
        <v>2023</v>
      </c>
      <c r="E173" s="41">
        <f>SUM(F173:J173)</f>
        <v>408.5</v>
      </c>
      <c r="F173" s="48"/>
      <c r="G173" s="48"/>
      <c r="H173" s="48">
        <v>408.5</v>
      </c>
      <c r="I173" s="48"/>
      <c r="J173" s="66"/>
    </row>
    <row r="174" spans="2:10">
      <c r="B174" s="150"/>
      <c r="C174" s="168"/>
      <c r="D174" s="91">
        <v>2024</v>
      </c>
      <c r="E174" s="41">
        <f>SUM(F174:J174)</f>
        <v>0</v>
      </c>
      <c r="F174" s="92"/>
      <c r="G174" s="92"/>
      <c r="H174" s="92"/>
      <c r="I174" s="92"/>
      <c r="J174" s="93"/>
    </row>
    <row r="175" spans="2:10">
      <c r="B175" s="150"/>
      <c r="C175" s="168"/>
      <c r="D175" s="91">
        <v>2025</v>
      </c>
      <c r="E175" s="107">
        <f t="shared" ref="E175" si="84">SUM(F175:J175)</f>
        <v>0</v>
      </c>
      <c r="F175" s="92"/>
      <c r="G175" s="92"/>
      <c r="H175" s="92"/>
      <c r="I175" s="92"/>
      <c r="J175" s="93"/>
    </row>
    <row r="176" spans="2:10">
      <c r="B176" s="150"/>
      <c r="C176" s="168"/>
      <c r="D176" s="42">
        <v>2026</v>
      </c>
      <c r="E176" s="108">
        <f>SUM(F176:J176)</f>
        <v>0</v>
      </c>
      <c r="F176" s="49"/>
      <c r="G176" s="49"/>
      <c r="H176" s="49"/>
      <c r="I176" s="49"/>
      <c r="J176" s="68"/>
    </row>
    <row r="177" spans="2:10">
      <c r="B177" s="151"/>
      <c r="C177" s="169"/>
      <c r="D177" s="32" t="s">
        <v>46</v>
      </c>
      <c r="E177" s="38">
        <f t="shared" ref="E177:J177" si="85">SUM(E173:E176)</f>
        <v>408.5</v>
      </c>
      <c r="F177" s="38">
        <f t="shared" si="85"/>
        <v>0</v>
      </c>
      <c r="G177" s="38">
        <f t="shared" si="85"/>
        <v>0</v>
      </c>
      <c r="H177" s="38">
        <f t="shared" si="85"/>
        <v>408.5</v>
      </c>
      <c r="I177" s="38">
        <f t="shared" si="85"/>
        <v>0</v>
      </c>
      <c r="J177" s="67">
        <f t="shared" si="85"/>
        <v>0</v>
      </c>
    </row>
    <row r="178" spans="2:10">
      <c r="B178" s="153" t="s">
        <v>69</v>
      </c>
      <c r="C178" s="154"/>
      <c r="D178" s="154"/>
      <c r="E178" s="154"/>
      <c r="F178" s="154"/>
      <c r="G178" s="154"/>
      <c r="H178" s="154"/>
      <c r="I178" s="154"/>
      <c r="J178" s="155"/>
    </row>
    <row r="179" spans="2:10">
      <c r="B179" s="156" t="s">
        <v>46</v>
      </c>
      <c r="C179" s="149" t="s">
        <v>117</v>
      </c>
      <c r="D179" s="39">
        <v>2022</v>
      </c>
      <c r="E179" s="50">
        <f>SUM(F179:J179)</f>
        <v>6379.6999999999989</v>
      </c>
      <c r="F179" s="51">
        <f>F185+F189+F203+F209+F215</f>
        <v>0</v>
      </c>
      <c r="G179" s="51">
        <f t="shared" ref="G179:J179" si="86">G185+G189+G203+G209+G215</f>
        <v>3299.6</v>
      </c>
      <c r="H179" s="51">
        <f t="shared" si="86"/>
        <v>244.10000000000002</v>
      </c>
      <c r="I179" s="51">
        <f t="shared" si="86"/>
        <v>2835.9999999999995</v>
      </c>
      <c r="J179" s="105">
        <f t="shared" si="86"/>
        <v>0</v>
      </c>
    </row>
    <row r="180" spans="2:10">
      <c r="B180" s="156"/>
      <c r="C180" s="149"/>
      <c r="D180" s="40">
        <v>2023</v>
      </c>
      <c r="E180" s="41">
        <f>SUM(F180:J180)</f>
        <v>4660.3999999999996</v>
      </c>
      <c r="F180" s="48">
        <f>F186+F190+F193+F198+F204+F210+F216</f>
        <v>0</v>
      </c>
      <c r="G180" s="48">
        <f t="shared" ref="G180:J180" si="87">G186+G190+G193+G198+G204+G210+G216</f>
        <v>248.6</v>
      </c>
      <c r="H180" s="48">
        <f t="shared" si="87"/>
        <v>1806</v>
      </c>
      <c r="I180" s="48">
        <f t="shared" si="87"/>
        <v>2605.8000000000002</v>
      </c>
      <c r="J180" s="66">
        <f t="shared" si="87"/>
        <v>0</v>
      </c>
    </row>
    <row r="181" spans="2:10">
      <c r="B181" s="156"/>
      <c r="C181" s="149"/>
      <c r="D181" s="91">
        <v>2024</v>
      </c>
      <c r="E181" s="41">
        <f>SUM(F181:J181)</f>
        <v>4807.8999999999996</v>
      </c>
      <c r="F181" s="48">
        <f>F187+F191+F194+F199+F205+F211+F217</f>
        <v>0</v>
      </c>
      <c r="G181" s="48">
        <f t="shared" ref="G181:J181" si="88">G187+G191+G194+G199+G205+G211+G217</f>
        <v>248.6</v>
      </c>
      <c r="H181" s="48">
        <f>H187+H191+H194+H199+H205+H211+H217</f>
        <v>2001.9</v>
      </c>
      <c r="I181" s="48">
        <f t="shared" si="88"/>
        <v>2557.4</v>
      </c>
      <c r="J181" s="66">
        <f t="shared" si="88"/>
        <v>0</v>
      </c>
    </row>
    <row r="182" spans="2:10">
      <c r="B182" s="156"/>
      <c r="C182" s="149"/>
      <c r="D182" s="91">
        <v>2025</v>
      </c>
      <c r="E182" s="107">
        <f t="shared" ref="E182" si="89">SUM(F182:J182)</f>
        <v>4807.8999999999996</v>
      </c>
      <c r="F182" s="92">
        <f>F195+F200+F206+F212+F218</f>
        <v>0</v>
      </c>
      <c r="G182" s="92">
        <f t="shared" ref="G182:J182" si="90">G195+G200+G206+G212+G218</f>
        <v>248.6</v>
      </c>
      <c r="H182" s="92">
        <f t="shared" si="90"/>
        <v>2001.9</v>
      </c>
      <c r="I182" s="92">
        <f t="shared" si="90"/>
        <v>2557.4</v>
      </c>
      <c r="J182" s="93">
        <f t="shared" si="90"/>
        <v>0</v>
      </c>
    </row>
    <row r="183" spans="2:10">
      <c r="B183" s="156"/>
      <c r="C183" s="149"/>
      <c r="D183" s="42">
        <v>2026</v>
      </c>
      <c r="E183" s="108">
        <f>SUM(F183:J183)</f>
        <v>4559.3</v>
      </c>
      <c r="F183" s="92">
        <f>F196+F201+F207+F213+F219</f>
        <v>0</v>
      </c>
      <c r="G183" s="92">
        <f t="shared" ref="G183:I183" si="91">G196+G201+G207+G213+G219</f>
        <v>0</v>
      </c>
      <c r="H183" s="92">
        <f t="shared" si="91"/>
        <v>2001.9</v>
      </c>
      <c r="I183" s="92">
        <f t="shared" si="91"/>
        <v>2557.4</v>
      </c>
      <c r="J183" s="68">
        <f>J196+J201+J207+J213+J219</f>
        <v>0</v>
      </c>
    </row>
    <row r="184" spans="2:10">
      <c r="B184" s="156"/>
      <c r="C184" s="149"/>
      <c r="D184" s="32" t="s">
        <v>46</v>
      </c>
      <c r="E184" s="38">
        <f>SUM(E179:E183)</f>
        <v>25215.199999999997</v>
      </c>
      <c r="F184" s="38">
        <f t="shared" ref="F184:J184" si="92">SUM(F179:F183)</f>
        <v>0</v>
      </c>
      <c r="G184" s="38">
        <f t="shared" si="92"/>
        <v>4045.3999999999996</v>
      </c>
      <c r="H184" s="38">
        <f t="shared" si="92"/>
        <v>8055.7999999999993</v>
      </c>
      <c r="I184" s="38">
        <f t="shared" si="92"/>
        <v>13113.999999999998</v>
      </c>
      <c r="J184" s="67">
        <f t="shared" si="92"/>
        <v>0</v>
      </c>
    </row>
    <row r="185" spans="2:10">
      <c r="B185" s="152" t="s">
        <v>70</v>
      </c>
      <c r="C185" s="149" t="s">
        <v>62</v>
      </c>
      <c r="D185" s="39">
        <v>2022</v>
      </c>
      <c r="E185" s="50">
        <f>SUM(F185:J185)</f>
        <v>190.9</v>
      </c>
      <c r="F185" s="47"/>
      <c r="G185" s="47"/>
      <c r="H185" s="47">
        <v>190.9</v>
      </c>
      <c r="I185" s="47"/>
      <c r="J185" s="65"/>
    </row>
    <row r="186" spans="2:10">
      <c r="B186" s="150"/>
      <c r="C186" s="149"/>
      <c r="D186" s="40">
        <v>2023</v>
      </c>
      <c r="E186" s="41">
        <f>SUM(F186:J186)</f>
        <v>0</v>
      </c>
      <c r="F186" s="48"/>
      <c r="G186" s="48"/>
      <c r="H186" s="48"/>
      <c r="I186" s="48"/>
      <c r="J186" s="66"/>
    </row>
    <row r="187" spans="2:10">
      <c r="B187" s="150"/>
      <c r="C187" s="149"/>
      <c r="D187" s="91">
        <v>2024</v>
      </c>
      <c r="E187" s="41">
        <f>SUM(F187:J187)</f>
        <v>0</v>
      </c>
      <c r="F187" s="92"/>
      <c r="G187" s="92"/>
      <c r="H187" s="92"/>
      <c r="I187" s="92"/>
      <c r="J187" s="93"/>
    </row>
    <row r="188" spans="2:10">
      <c r="B188" s="151"/>
      <c r="C188" s="149"/>
      <c r="D188" s="32" t="s">
        <v>46</v>
      </c>
      <c r="E188" s="38">
        <f t="shared" ref="E188:I188" si="93">SUM(E185:E187)</f>
        <v>190.9</v>
      </c>
      <c r="F188" s="38">
        <f t="shared" si="93"/>
        <v>0</v>
      </c>
      <c r="G188" s="38">
        <f t="shared" si="93"/>
        <v>0</v>
      </c>
      <c r="H188" s="38">
        <f t="shared" si="93"/>
        <v>190.9</v>
      </c>
      <c r="I188" s="38">
        <f t="shared" si="93"/>
        <v>0</v>
      </c>
      <c r="J188" s="67">
        <f>SUM(J185:J187)</f>
        <v>0</v>
      </c>
    </row>
    <row r="189" spans="2:10">
      <c r="B189" s="152" t="s">
        <v>71</v>
      </c>
      <c r="C189" s="149" t="s">
        <v>62</v>
      </c>
      <c r="D189" s="39">
        <v>2022</v>
      </c>
      <c r="E189" s="50">
        <f>SUM(F189:J189)</f>
        <v>53.2</v>
      </c>
      <c r="F189" s="47"/>
      <c r="G189" s="47"/>
      <c r="H189" s="47">
        <v>53.2</v>
      </c>
      <c r="I189" s="47"/>
      <c r="J189" s="65"/>
    </row>
    <row r="190" spans="2:10">
      <c r="B190" s="150"/>
      <c r="C190" s="149"/>
      <c r="D190" s="40">
        <v>2023</v>
      </c>
      <c r="E190" s="41">
        <f>SUM(F190:J190)</f>
        <v>0</v>
      </c>
      <c r="F190" s="48"/>
      <c r="G190" s="48"/>
      <c r="H190" s="48"/>
      <c r="I190" s="48"/>
      <c r="J190" s="66"/>
    </row>
    <row r="191" spans="2:10">
      <c r="B191" s="150"/>
      <c r="C191" s="149"/>
      <c r="D191" s="91">
        <v>2024</v>
      </c>
      <c r="E191" s="41">
        <f>SUM(F191:J191)</f>
        <v>0</v>
      </c>
      <c r="F191" s="92"/>
      <c r="G191" s="92"/>
      <c r="H191" s="92"/>
      <c r="I191" s="92"/>
      <c r="J191" s="93"/>
    </row>
    <row r="192" spans="2:10">
      <c r="B192" s="151"/>
      <c r="C192" s="149"/>
      <c r="D192" s="32" t="s">
        <v>46</v>
      </c>
      <c r="E192" s="38">
        <f t="shared" ref="E192:J192" si="94">SUM(E189:E191)</f>
        <v>53.2</v>
      </c>
      <c r="F192" s="38">
        <f t="shared" si="94"/>
        <v>0</v>
      </c>
      <c r="G192" s="38">
        <f t="shared" si="94"/>
        <v>0</v>
      </c>
      <c r="H192" s="38">
        <f t="shared" si="94"/>
        <v>53.2</v>
      </c>
      <c r="I192" s="38">
        <f t="shared" si="94"/>
        <v>0</v>
      </c>
      <c r="J192" s="67">
        <f t="shared" si="94"/>
        <v>0</v>
      </c>
    </row>
    <row r="193" spans="2:10" ht="19.149999999999999" customHeight="1">
      <c r="B193" s="150" t="s">
        <v>128</v>
      </c>
      <c r="C193" s="149" t="s">
        <v>62</v>
      </c>
      <c r="D193" s="40">
        <v>2023</v>
      </c>
      <c r="E193" s="41">
        <f>SUM(F193:J193)</f>
        <v>1199.5999999999999</v>
      </c>
      <c r="F193" s="48"/>
      <c r="G193" s="48"/>
      <c r="H193" s="48">
        <v>1199.5999999999999</v>
      </c>
      <c r="I193" s="48"/>
      <c r="J193" s="66"/>
    </row>
    <row r="194" spans="2:10" ht="18" customHeight="1">
      <c r="B194" s="150"/>
      <c r="C194" s="149"/>
      <c r="D194" s="91">
        <v>2024</v>
      </c>
      <c r="E194" s="41">
        <f>SUM(F194:J194)</f>
        <v>1234.3</v>
      </c>
      <c r="F194" s="92"/>
      <c r="G194" s="92"/>
      <c r="H194" s="48">
        <v>1234.3</v>
      </c>
      <c r="I194" s="92"/>
      <c r="J194" s="93"/>
    </row>
    <row r="195" spans="2:10" ht="18" customHeight="1">
      <c r="B195" s="150"/>
      <c r="C195" s="149"/>
      <c r="D195" s="91">
        <v>2025</v>
      </c>
      <c r="E195" s="107">
        <f t="shared" ref="E195" si="95">SUM(F195:J195)</f>
        <v>1234.3</v>
      </c>
      <c r="F195" s="92"/>
      <c r="G195" s="92"/>
      <c r="H195" s="92">
        <v>1234.3</v>
      </c>
      <c r="I195" s="92"/>
      <c r="J195" s="93"/>
    </row>
    <row r="196" spans="2:10" ht="17.45" customHeight="1">
      <c r="B196" s="150"/>
      <c r="C196" s="149"/>
      <c r="D196" s="42">
        <v>2026</v>
      </c>
      <c r="E196" s="108">
        <f>SUM(F196:J196)</f>
        <v>1234.3</v>
      </c>
      <c r="F196" s="49"/>
      <c r="G196" s="49"/>
      <c r="H196" s="49">
        <v>1234.3</v>
      </c>
      <c r="I196" s="49"/>
      <c r="J196" s="68"/>
    </row>
    <row r="197" spans="2:10" ht="19.899999999999999" customHeight="1">
      <c r="B197" s="151"/>
      <c r="C197" s="149"/>
      <c r="D197" s="32" t="s">
        <v>46</v>
      </c>
      <c r="E197" s="38">
        <f>SUM(E193:E196)</f>
        <v>4902.5</v>
      </c>
      <c r="F197" s="38">
        <f t="shared" ref="F197:J197" si="96">SUM(F193:F196)</f>
        <v>0</v>
      </c>
      <c r="G197" s="38">
        <f t="shared" si="96"/>
        <v>0</v>
      </c>
      <c r="H197" s="38">
        <f t="shared" si="96"/>
        <v>4902.5</v>
      </c>
      <c r="I197" s="38">
        <f t="shared" si="96"/>
        <v>0</v>
      </c>
      <c r="J197" s="67">
        <f t="shared" si="96"/>
        <v>0</v>
      </c>
    </row>
    <row r="198" spans="2:10">
      <c r="B198" s="150" t="s">
        <v>129</v>
      </c>
      <c r="C198" s="149" t="s">
        <v>62</v>
      </c>
      <c r="D198" s="40">
        <v>2023</v>
      </c>
      <c r="E198" s="41">
        <f>SUM(F198:J198)</f>
        <v>606.4</v>
      </c>
      <c r="F198" s="48"/>
      <c r="G198" s="48"/>
      <c r="H198" s="48">
        <v>606.4</v>
      </c>
      <c r="I198" s="48"/>
      <c r="J198" s="66"/>
    </row>
    <row r="199" spans="2:10">
      <c r="B199" s="150"/>
      <c r="C199" s="149"/>
      <c r="D199" s="91">
        <v>2024</v>
      </c>
      <c r="E199" s="41">
        <f>SUM(F199:J199)</f>
        <v>767.6</v>
      </c>
      <c r="F199" s="92"/>
      <c r="G199" s="92"/>
      <c r="H199" s="48">
        <v>767.6</v>
      </c>
      <c r="I199" s="92"/>
      <c r="J199" s="93"/>
    </row>
    <row r="200" spans="2:10">
      <c r="B200" s="150"/>
      <c r="C200" s="149"/>
      <c r="D200" s="91">
        <v>2025</v>
      </c>
      <c r="E200" s="107">
        <f t="shared" ref="E200" si="97">SUM(F200:J200)</f>
        <v>767.6</v>
      </c>
      <c r="F200" s="92"/>
      <c r="G200" s="92"/>
      <c r="H200" s="92">
        <v>767.6</v>
      </c>
      <c r="I200" s="92"/>
      <c r="J200" s="93"/>
    </row>
    <row r="201" spans="2:10">
      <c r="B201" s="150"/>
      <c r="C201" s="149"/>
      <c r="D201" s="42">
        <v>2026</v>
      </c>
      <c r="E201" s="108">
        <f>SUM(F201:J201)</f>
        <v>767.6</v>
      </c>
      <c r="F201" s="49"/>
      <c r="G201" s="49"/>
      <c r="H201" s="49">
        <v>767.6</v>
      </c>
      <c r="I201" s="49"/>
      <c r="J201" s="68"/>
    </row>
    <row r="202" spans="2:10">
      <c r="B202" s="151"/>
      <c r="C202" s="149"/>
      <c r="D202" s="32" t="s">
        <v>46</v>
      </c>
      <c r="E202" s="38">
        <f>SUM(E198:E201)</f>
        <v>2909.2</v>
      </c>
      <c r="F202" s="38">
        <f t="shared" ref="F202:J202" si="98">SUM(F198:F201)</f>
        <v>0</v>
      </c>
      <c r="G202" s="38">
        <f t="shared" si="98"/>
        <v>0</v>
      </c>
      <c r="H202" s="38">
        <f t="shared" si="98"/>
        <v>2909.2</v>
      </c>
      <c r="I202" s="38">
        <f t="shared" si="98"/>
        <v>0</v>
      </c>
      <c r="J202" s="67">
        <f t="shared" si="98"/>
        <v>0</v>
      </c>
    </row>
    <row r="203" spans="2:10">
      <c r="B203" s="152" t="s">
        <v>72</v>
      </c>
      <c r="C203" s="149" t="s">
        <v>62</v>
      </c>
      <c r="D203" s="39">
        <v>2022</v>
      </c>
      <c r="E203" s="50">
        <f>SUM(F203:J203)</f>
        <v>2587.6999999999998</v>
      </c>
      <c r="F203" s="47"/>
      <c r="G203" s="47"/>
      <c r="H203" s="47"/>
      <c r="I203" s="47">
        <v>2587.6999999999998</v>
      </c>
      <c r="J203" s="65"/>
    </row>
    <row r="204" spans="2:10">
      <c r="B204" s="150"/>
      <c r="C204" s="149"/>
      <c r="D204" s="40">
        <v>2023</v>
      </c>
      <c r="E204" s="41">
        <f>SUM(F204:J204)</f>
        <v>2587</v>
      </c>
      <c r="F204" s="48"/>
      <c r="G204" s="48"/>
      <c r="H204" s="48"/>
      <c r="I204" s="48">
        <v>2587</v>
      </c>
      <c r="J204" s="66"/>
    </row>
    <row r="205" spans="2:10">
      <c r="B205" s="150"/>
      <c r="C205" s="149"/>
      <c r="D205" s="91">
        <v>2024</v>
      </c>
      <c r="E205" s="41">
        <f>SUM(F205:J205)</f>
        <v>2538.6</v>
      </c>
      <c r="F205" s="92"/>
      <c r="G205" s="92"/>
      <c r="H205" s="92"/>
      <c r="I205" s="92">
        <v>2538.6</v>
      </c>
      <c r="J205" s="93"/>
    </row>
    <row r="206" spans="2:10">
      <c r="B206" s="150"/>
      <c r="C206" s="149"/>
      <c r="D206" s="91">
        <v>2025</v>
      </c>
      <c r="E206" s="107">
        <f t="shared" ref="E206" si="99">SUM(F206:J206)</f>
        <v>2538.6</v>
      </c>
      <c r="F206" s="92"/>
      <c r="G206" s="92"/>
      <c r="H206" s="92"/>
      <c r="I206" s="92">
        <v>2538.6</v>
      </c>
      <c r="J206" s="93"/>
    </row>
    <row r="207" spans="2:10">
      <c r="B207" s="150"/>
      <c r="C207" s="149"/>
      <c r="D207" s="42">
        <v>2026</v>
      </c>
      <c r="E207" s="108">
        <f>SUM(F207:J207)</f>
        <v>2538.6</v>
      </c>
      <c r="F207" s="49"/>
      <c r="G207" s="49"/>
      <c r="H207" s="49"/>
      <c r="I207" s="49">
        <v>2538.6</v>
      </c>
      <c r="J207" s="68"/>
    </row>
    <row r="208" spans="2:10">
      <c r="B208" s="151"/>
      <c r="C208" s="149"/>
      <c r="D208" s="32" t="s">
        <v>46</v>
      </c>
      <c r="E208" s="38">
        <f>SUM(E203:E207)</f>
        <v>12790.5</v>
      </c>
      <c r="F208" s="38">
        <f t="shared" ref="F208:I208" si="100">SUM(F203:F207)</f>
        <v>0</v>
      </c>
      <c r="G208" s="38">
        <f t="shared" si="100"/>
        <v>0</v>
      </c>
      <c r="H208" s="38">
        <f t="shared" si="100"/>
        <v>0</v>
      </c>
      <c r="I208" s="38">
        <f t="shared" si="100"/>
        <v>12790.5</v>
      </c>
      <c r="J208" s="67">
        <f>SUM(J203:J207)</f>
        <v>0</v>
      </c>
    </row>
    <row r="209" spans="2:10">
      <c r="B209" s="152" t="s">
        <v>73</v>
      </c>
      <c r="C209" s="149" t="s">
        <v>62</v>
      </c>
      <c r="D209" s="39">
        <v>2022</v>
      </c>
      <c r="E209" s="50">
        <f>SUM(F209:J209)</f>
        <v>253.29999999999998</v>
      </c>
      <c r="F209" s="47"/>
      <c r="G209" s="47">
        <v>235.6</v>
      </c>
      <c r="H209" s="47"/>
      <c r="I209" s="47">
        <v>17.7</v>
      </c>
      <c r="J209" s="65"/>
    </row>
    <row r="210" spans="2:10">
      <c r="B210" s="150"/>
      <c r="C210" s="149"/>
      <c r="D210" s="40">
        <v>2023</v>
      </c>
      <c r="E210" s="41">
        <f>SUM(F210:J210)</f>
        <v>267.39999999999998</v>
      </c>
      <c r="F210" s="48"/>
      <c r="G210" s="48">
        <v>248.6</v>
      </c>
      <c r="H210" s="48"/>
      <c r="I210" s="48">
        <v>18.8</v>
      </c>
      <c r="J210" s="66"/>
    </row>
    <row r="211" spans="2:10">
      <c r="B211" s="150"/>
      <c r="C211" s="149"/>
      <c r="D211" s="91">
        <v>2024</v>
      </c>
      <c r="E211" s="41">
        <f>SUM(F211:J211)</f>
        <v>267.39999999999998</v>
      </c>
      <c r="F211" s="92"/>
      <c r="G211" s="92">
        <v>248.6</v>
      </c>
      <c r="H211" s="92"/>
      <c r="I211" s="92">
        <v>18.8</v>
      </c>
      <c r="J211" s="93"/>
    </row>
    <row r="212" spans="2:10">
      <c r="B212" s="150"/>
      <c r="C212" s="149"/>
      <c r="D212" s="91">
        <v>2025</v>
      </c>
      <c r="E212" s="107">
        <f t="shared" ref="E212:E213" si="101">SUM(F212:J212)</f>
        <v>267.39999999999998</v>
      </c>
      <c r="F212" s="92"/>
      <c r="G212" s="92">
        <v>248.6</v>
      </c>
      <c r="H212" s="92"/>
      <c r="I212" s="92">
        <v>18.8</v>
      </c>
      <c r="J212" s="93"/>
    </row>
    <row r="213" spans="2:10">
      <c r="B213" s="150"/>
      <c r="C213" s="149"/>
      <c r="D213" s="42">
        <v>2026</v>
      </c>
      <c r="E213" s="108">
        <f t="shared" si="101"/>
        <v>18.8</v>
      </c>
      <c r="F213" s="49"/>
      <c r="G213" s="49"/>
      <c r="H213" s="49"/>
      <c r="I213" s="49">
        <v>18.8</v>
      </c>
      <c r="J213" s="68"/>
    </row>
    <row r="214" spans="2:10">
      <c r="B214" s="151"/>
      <c r="C214" s="149"/>
      <c r="D214" s="32" t="s">
        <v>46</v>
      </c>
      <c r="E214" s="38">
        <f>SUM(E209:E213)</f>
        <v>1074.3</v>
      </c>
      <c r="F214" s="38">
        <f t="shared" ref="F214:J214" si="102">SUM(F209:F213)</f>
        <v>0</v>
      </c>
      <c r="G214" s="38">
        <f t="shared" si="102"/>
        <v>981.4</v>
      </c>
      <c r="H214" s="38">
        <f t="shared" si="102"/>
        <v>0</v>
      </c>
      <c r="I214" s="38">
        <f t="shared" si="102"/>
        <v>92.899999999999991</v>
      </c>
      <c r="J214" s="67">
        <f t="shared" si="102"/>
        <v>0</v>
      </c>
    </row>
    <row r="215" spans="2:10">
      <c r="B215" s="152" t="s">
        <v>74</v>
      </c>
      <c r="C215" s="149" t="s">
        <v>117</v>
      </c>
      <c r="D215" s="39">
        <v>2022</v>
      </c>
      <c r="E215" s="50">
        <f>SUM(F215:J215)</f>
        <v>3294.6</v>
      </c>
      <c r="F215" s="47"/>
      <c r="G215" s="47">
        <v>3064</v>
      </c>
      <c r="H215" s="47"/>
      <c r="I215" s="47">
        <v>230.6</v>
      </c>
      <c r="J215" s="65"/>
    </row>
    <row r="216" spans="2:10">
      <c r="B216" s="150"/>
      <c r="C216" s="149"/>
      <c r="D216" s="40">
        <v>2023</v>
      </c>
      <c r="E216" s="41">
        <f>SUM(F216:J216)</f>
        <v>0</v>
      </c>
      <c r="F216" s="48"/>
      <c r="G216" s="48"/>
      <c r="H216" s="48"/>
      <c r="I216" s="48"/>
      <c r="J216" s="66"/>
    </row>
    <row r="217" spans="2:10">
      <c r="B217" s="150"/>
      <c r="C217" s="149"/>
      <c r="D217" s="91">
        <v>2024</v>
      </c>
      <c r="E217" s="41">
        <f>SUM(F217:J217)</f>
        <v>0</v>
      </c>
      <c r="F217" s="92"/>
      <c r="G217" s="92"/>
      <c r="H217" s="92"/>
      <c r="I217" s="92"/>
      <c r="J217" s="93"/>
    </row>
    <row r="218" spans="2:10">
      <c r="B218" s="150"/>
      <c r="C218" s="149"/>
      <c r="D218" s="91">
        <v>2025</v>
      </c>
      <c r="E218" s="107">
        <f t="shared" ref="E218" si="103">SUM(F218:J218)</f>
        <v>0</v>
      </c>
      <c r="F218" s="92"/>
      <c r="G218" s="92"/>
      <c r="H218" s="92"/>
      <c r="I218" s="92"/>
      <c r="J218" s="93"/>
    </row>
    <row r="219" spans="2:10">
      <c r="B219" s="150"/>
      <c r="C219" s="167"/>
      <c r="D219" s="42">
        <v>2026</v>
      </c>
      <c r="E219" s="108">
        <f>SUM(F219:J219)</f>
        <v>0</v>
      </c>
      <c r="F219" s="49"/>
      <c r="G219" s="49"/>
      <c r="H219" s="49"/>
      <c r="I219" s="49"/>
      <c r="J219" s="68"/>
    </row>
    <row r="220" spans="2:10" ht="19.5" thickBot="1">
      <c r="B220" s="170"/>
      <c r="C220" s="171"/>
      <c r="D220" s="69" t="s">
        <v>46</v>
      </c>
      <c r="E220" s="70">
        <f>SUM(E215:E219)</f>
        <v>3294.6</v>
      </c>
      <c r="F220" s="70">
        <f t="shared" ref="F220:I220" si="104">SUM(F215:F219)</f>
        <v>0</v>
      </c>
      <c r="G220" s="70">
        <f t="shared" si="104"/>
        <v>3064</v>
      </c>
      <c r="H220" s="70">
        <f t="shared" si="104"/>
        <v>0</v>
      </c>
      <c r="I220" s="70">
        <f t="shared" si="104"/>
        <v>230.6</v>
      </c>
      <c r="J220" s="71">
        <f>SUM(J215:J219)</f>
        <v>0</v>
      </c>
    </row>
  </sheetData>
  <mergeCells count="87">
    <mergeCell ref="G2:J2"/>
    <mergeCell ref="B98:B101"/>
    <mergeCell ref="C98:C101"/>
    <mergeCell ref="I1:J1"/>
    <mergeCell ref="B215:B220"/>
    <mergeCell ref="C215:C220"/>
    <mergeCell ref="B80:B85"/>
    <mergeCell ref="C80:C85"/>
    <mergeCell ref="B161:B166"/>
    <mergeCell ref="C161:C166"/>
    <mergeCell ref="B179:B184"/>
    <mergeCell ref="C179:C184"/>
    <mergeCell ref="B203:B208"/>
    <mergeCell ref="C203:C208"/>
    <mergeCell ref="B178:J178"/>
    <mergeCell ref="B209:B214"/>
    <mergeCell ref="C209:C214"/>
    <mergeCell ref="B185:B188"/>
    <mergeCell ref="C185:C188"/>
    <mergeCell ref="B147:J147"/>
    <mergeCell ref="B160:J160"/>
    <mergeCell ref="B189:B192"/>
    <mergeCell ref="C189:C192"/>
    <mergeCell ref="B154:B159"/>
    <mergeCell ref="C154:C159"/>
    <mergeCell ref="B173:B177"/>
    <mergeCell ref="B148:B153"/>
    <mergeCell ref="C148:C153"/>
    <mergeCell ref="B167:B172"/>
    <mergeCell ref="C167:C172"/>
    <mergeCell ref="C173:C177"/>
    <mergeCell ref="B198:B202"/>
    <mergeCell ref="B129:B134"/>
    <mergeCell ref="C129:C134"/>
    <mergeCell ref="B135:B140"/>
    <mergeCell ref="C135:C140"/>
    <mergeCell ref="B141:B146"/>
    <mergeCell ref="C141:C146"/>
    <mergeCell ref="C106:C110"/>
    <mergeCell ref="B123:B128"/>
    <mergeCell ref="C123:C128"/>
    <mergeCell ref="B117:B122"/>
    <mergeCell ref="C117:C122"/>
    <mergeCell ref="B111:B116"/>
    <mergeCell ref="C111:C116"/>
    <mergeCell ref="C32:C37"/>
    <mergeCell ref="B3:J3"/>
    <mergeCell ref="B6:B7"/>
    <mergeCell ref="C6:C7"/>
    <mergeCell ref="D6:D7"/>
    <mergeCell ref="E6:J6"/>
    <mergeCell ref="B4:J4"/>
    <mergeCell ref="B16:B19"/>
    <mergeCell ref="B20:B23"/>
    <mergeCell ref="C20:C23"/>
    <mergeCell ref="C67:C72"/>
    <mergeCell ref="B193:B197"/>
    <mergeCell ref="C193:C197"/>
    <mergeCell ref="B9:B14"/>
    <mergeCell ref="C9:C14"/>
    <mergeCell ref="B31:J31"/>
    <mergeCell ref="B50:B55"/>
    <mergeCell ref="C50:C55"/>
    <mergeCell ref="B44:B49"/>
    <mergeCell ref="C44:C49"/>
    <mergeCell ref="B38:B43"/>
    <mergeCell ref="C38:C43"/>
    <mergeCell ref="C16:C19"/>
    <mergeCell ref="B25:B30"/>
    <mergeCell ref="C25:C30"/>
    <mergeCell ref="B32:B37"/>
    <mergeCell ref="C198:C202"/>
    <mergeCell ref="B56:B60"/>
    <mergeCell ref="C56:C60"/>
    <mergeCell ref="C73:C78"/>
    <mergeCell ref="B86:B91"/>
    <mergeCell ref="C86:C91"/>
    <mergeCell ref="B79:J79"/>
    <mergeCell ref="B92:B97"/>
    <mergeCell ref="C92:C97"/>
    <mergeCell ref="B73:B78"/>
    <mergeCell ref="B102:B105"/>
    <mergeCell ref="C102:C105"/>
    <mergeCell ref="B106:B110"/>
    <mergeCell ref="B61:B66"/>
    <mergeCell ref="C61:C66"/>
    <mergeCell ref="B67:B72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культура МП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2024-01-31T10:41:06Z</cp:lastPrinted>
  <dcterms:created xsi:type="dcterms:W3CDTF">2021-11-01T10:33:17Z</dcterms:created>
  <dcterms:modified xsi:type="dcterms:W3CDTF">2024-01-31T10:41:27Z</dcterms:modified>
</cp:coreProperties>
</file>