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6" rupBuild="4507"/>
  <workbookPr defaultThemeVersion="124226"/>
  <bookViews>
    <workbookView xWindow="0" yWindow="0" windowWidth="29040" windowHeight="12930" tabRatio="793"/>
  </bookViews>
  <sheets>
    <sheet name="паспорт" sheetId="8" r:id="rId1"/>
    <sheet name="текст с приложением" sheetId="12" r:id="rId2"/>
    <sheet name="Прил.1" sheetId="5" r:id="rId3"/>
    <sheet name="Прил.2" sheetId="2" r:id="rId4"/>
  </sheets>
  <definedNames>
    <definedName name="sub_15001" localSheetId="3">Прил.2!#REF!</definedName>
    <definedName name="_xlnm.Print_Area" localSheetId="2">Прил.1!$A$1:$F$38</definedName>
    <definedName name="_xlnm.Print_Area" localSheetId="1">'текст с приложением'!$A$1:$D$83</definedName>
  </definedNames>
  <calcPr calcId="125725"/>
</workbook>
</file>

<file path=xl/calcChain.xml><?xml version="1.0" encoding="utf-8"?>
<calcChain xmlns="http://schemas.openxmlformats.org/spreadsheetml/2006/main">
  <c r="E111" i="2"/>
  <c r="F111"/>
  <c r="G111"/>
  <c r="H111"/>
  <c r="I111"/>
  <c r="C19" i="8" l="1"/>
  <c r="C20"/>
  <c r="C21"/>
  <c r="C22"/>
  <c r="C18"/>
  <c r="I136" i="2"/>
  <c r="G136"/>
  <c r="F136"/>
  <c r="E136"/>
  <c r="D135"/>
  <c r="D134"/>
  <c r="D133"/>
  <c r="H132"/>
  <c r="H120" s="1"/>
  <c r="D132"/>
  <c r="D131"/>
  <c r="D136" s="1"/>
  <c r="I130"/>
  <c r="H130"/>
  <c r="G130"/>
  <c r="F130"/>
  <c r="E130"/>
  <c r="D129"/>
  <c r="D128"/>
  <c r="D122" s="1"/>
  <c r="D127"/>
  <c r="D126"/>
  <c r="D120" s="1"/>
  <c r="D125"/>
  <c r="D130" s="1"/>
  <c r="I123"/>
  <c r="H123"/>
  <c r="G123"/>
  <c r="F123"/>
  <c r="E123"/>
  <c r="D123"/>
  <c r="I122"/>
  <c r="H122"/>
  <c r="G122"/>
  <c r="F122"/>
  <c r="E122"/>
  <c r="I121"/>
  <c r="H121"/>
  <c r="G121"/>
  <c r="F121"/>
  <c r="E121"/>
  <c r="D121"/>
  <c r="I120"/>
  <c r="I124" s="1"/>
  <c r="G120"/>
  <c r="F120"/>
  <c r="E120"/>
  <c r="I119"/>
  <c r="H119"/>
  <c r="G119"/>
  <c r="G124" s="1"/>
  <c r="F119"/>
  <c r="F124" s="1"/>
  <c r="E119"/>
  <c r="E124" s="1"/>
  <c r="I117"/>
  <c r="G117"/>
  <c r="F117"/>
  <c r="E117"/>
  <c r="D116"/>
  <c r="D115"/>
  <c r="D114"/>
  <c r="H113"/>
  <c r="H117" s="1"/>
  <c r="D113"/>
  <c r="D107" s="1"/>
  <c r="D66" s="1"/>
  <c r="D112"/>
  <c r="D117" s="1"/>
  <c r="I110"/>
  <c r="H110"/>
  <c r="G110"/>
  <c r="F110"/>
  <c r="E110"/>
  <c r="E69" s="1"/>
  <c r="E13" s="1"/>
  <c r="D110"/>
  <c r="I109"/>
  <c r="I68" s="1"/>
  <c r="H109"/>
  <c r="G109"/>
  <c r="F109"/>
  <c r="E109"/>
  <c r="D109"/>
  <c r="I108"/>
  <c r="H108"/>
  <c r="G108"/>
  <c r="F108"/>
  <c r="E108"/>
  <c r="E67" s="1"/>
  <c r="D108"/>
  <c r="D67" s="1"/>
  <c r="I107"/>
  <c r="I66" s="1"/>
  <c r="I10" s="1"/>
  <c r="G107"/>
  <c r="F107"/>
  <c r="E107"/>
  <c r="I106"/>
  <c r="H106"/>
  <c r="G106"/>
  <c r="F106"/>
  <c r="E106"/>
  <c r="E65" s="1"/>
  <c r="E70" s="1"/>
  <c r="D106"/>
  <c r="D111" s="1"/>
  <c r="I104"/>
  <c r="H104"/>
  <c r="G104"/>
  <c r="F104"/>
  <c r="E104"/>
  <c r="D103"/>
  <c r="D102"/>
  <c r="D104" s="1"/>
  <c r="I101"/>
  <c r="H101"/>
  <c r="G101"/>
  <c r="F101"/>
  <c r="E101"/>
  <c r="D100"/>
  <c r="D99"/>
  <c r="D98"/>
  <c r="D97"/>
  <c r="D96"/>
  <c r="D101" s="1"/>
  <c r="I95"/>
  <c r="H95"/>
  <c r="G95"/>
  <c r="F95"/>
  <c r="E95"/>
  <c r="D95"/>
  <c r="D94"/>
  <c r="D93"/>
  <c r="D92"/>
  <c r="D91"/>
  <c r="D90"/>
  <c r="I89"/>
  <c r="H89"/>
  <c r="G89"/>
  <c r="F89"/>
  <c r="E89"/>
  <c r="D88"/>
  <c r="D89" s="1"/>
  <c r="D87"/>
  <c r="D86"/>
  <c r="D85"/>
  <c r="D84"/>
  <c r="I83"/>
  <c r="H83"/>
  <c r="G83"/>
  <c r="F83"/>
  <c r="E83"/>
  <c r="D82"/>
  <c r="D76" s="1"/>
  <c r="D69" s="1"/>
  <c r="D81"/>
  <c r="D75" s="1"/>
  <c r="D68" s="1"/>
  <c r="D80"/>
  <c r="D79"/>
  <c r="D78"/>
  <c r="I76"/>
  <c r="H76"/>
  <c r="G76"/>
  <c r="G69" s="1"/>
  <c r="G13" s="1"/>
  <c r="F76"/>
  <c r="E76"/>
  <c r="I75"/>
  <c r="H75"/>
  <c r="G75"/>
  <c r="F75"/>
  <c r="E75"/>
  <c r="I74"/>
  <c r="H74"/>
  <c r="G74"/>
  <c r="F74"/>
  <c r="E74"/>
  <c r="D74"/>
  <c r="I73"/>
  <c r="H73"/>
  <c r="G73"/>
  <c r="F73"/>
  <c r="E73"/>
  <c r="D73"/>
  <c r="I72"/>
  <c r="I77" s="1"/>
  <c r="H72"/>
  <c r="H77" s="1"/>
  <c r="G72"/>
  <c r="G77" s="1"/>
  <c r="F72"/>
  <c r="F77" s="1"/>
  <c r="E72"/>
  <c r="D72" s="1"/>
  <c r="I69"/>
  <c r="H69"/>
  <c r="H13" s="1"/>
  <c r="F69"/>
  <c r="H68"/>
  <c r="G68"/>
  <c r="F68"/>
  <c r="E68"/>
  <c r="I67"/>
  <c r="H67"/>
  <c r="H11" s="1"/>
  <c r="G67"/>
  <c r="G11" s="1"/>
  <c r="F67"/>
  <c r="G66"/>
  <c r="F66"/>
  <c r="E66"/>
  <c r="I65"/>
  <c r="I70" s="1"/>
  <c r="H65"/>
  <c r="G65"/>
  <c r="G9" s="1"/>
  <c r="F65"/>
  <c r="F70" s="1"/>
  <c r="I63"/>
  <c r="H63"/>
  <c r="G63"/>
  <c r="F63"/>
  <c r="E63"/>
  <c r="D62"/>
  <c r="D61"/>
  <c r="D57" s="1"/>
  <c r="D53" s="1"/>
  <c r="D60"/>
  <c r="D63" s="1"/>
  <c r="I58"/>
  <c r="H58"/>
  <c r="G58"/>
  <c r="F58"/>
  <c r="E58"/>
  <c r="D58"/>
  <c r="I57"/>
  <c r="H57"/>
  <c r="G57"/>
  <c r="F57"/>
  <c r="E57"/>
  <c r="I56"/>
  <c r="I59" s="1"/>
  <c r="H56"/>
  <c r="H59" s="1"/>
  <c r="G56"/>
  <c r="G59" s="1"/>
  <c r="F56"/>
  <c r="F59" s="1"/>
  <c r="E56"/>
  <c r="E52" s="1"/>
  <c r="D56"/>
  <c r="D59" s="1"/>
  <c r="I54"/>
  <c r="H54"/>
  <c r="G54"/>
  <c r="F54"/>
  <c r="E54"/>
  <c r="D54"/>
  <c r="I53"/>
  <c r="H53"/>
  <c r="G53"/>
  <c r="F53"/>
  <c r="E53"/>
  <c r="I52"/>
  <c r="I55" s="1"/>
  <c r="H52"/>
  <c r="H55" s="1"/>
  <c r="G52"/>
  <c r="G55" s="1"/>
  <c r="F52"/>
  <c r="F55" s="1"/>
  <c r="D52"/>
  <c r="D11" s="1"/>
  <c r="I51"/>
  <c r="H51"/>
  <c r="G51"/>
  <c r="F51"/>
  <c r="E51"/>
  <c r="D50"/>
  <c r="D49"/>
  <c r="D48"/>
  <c r="D51" s="1"/>
  <c r="H47"/>
  <c r="G47"/>
  <c r="I46"/>
  <c r="H46"/>
  <c r="G46"/>
  <c r="F46"/>
  <c r="E46"/>
  <c r="D46"/>
  <c r="I45"/>
  <c r="I47" s="1"/>
  <c r="H45"/>
  <c r="G45"/>
  <c r="F45"/>
  <c r="E45"/>
  <c r="D45"/>
  <c r="I44"/>
  <c r="H44"/>
  <c r="G44"/>
  <c r="F44"/>
  <c r="F47" s="1"/>
  <c r="E44"/>
  <c r="E47" s="1"/>
  <c r="D44"/>
  <c r="D47" s="1"/>
  <c r="G43"/>
  <c r="I42"/>
  <c r="H42"/>
  <c r="G42"/>
  <c r="F42"/>
  <c r="E42"/>
  <c r="D42"/>
  <c r="I41"/>
  <c r="I12" s="1"/>
  <c r="H41"/>
  <c r="H12" s="1"/>
  <c r="G41"/>
  <c r="G12" s="1"/>
  <c r="F41"/>
  <c r="E41"/>
  <c r="D41"/>
  <c r="I40"/>
  <c r="H40"/>
  <c r="G40"/>
  <c r="F40"/>
  <c r="F43" s="1"/>
  <c r="E40"/>
  <c r="E43" s="1"/>
  <c r="D40"/>
  <c r="D43" s="1"/>
  <c r="I39"/>
  <c r="H39"/>
  <c r="G39"/>
  <c r="F39"/>
  <c r="E39"/>
  <c r="D38"/>
  <c r="D37"/>
  <c r="D39" s="1"/>
  <c r="I36"/>
  <c r="H36"/>
  <c r="G36"/>
  <c r="F36"/>
  <c r="E36"/>
  <c r="D35"/>
  <c r="D36" s="1"/>
  <c r="D34"/>
  <c r="I33"/>
  <c r="H33"/>
  <c r="G33"/>
  <c r="F33"/>
  <c r="E33"/>
  <c r="D32"/>
  <c r="D31"/>
  <c r="D33" s="1"/>
  <c r="I30"/>
  <c r="H30"/>
  <c r="G30"/>
  <c r="F30"/>
  <c r="E30"/>
  <c r="H29"/>
  <c r="D29" s="1"/>
  <c r="H28"/>
  <c r="D28"/>
  <c r="I27"/>
  <c r="H27"/>
  <c r="G27"/>
  <c r="F27"/>
  <c r="E27"/>
  <c r="H26"/>
  <c r="D26" s="1"/>
  <c r="D25"/>
  <c r="I24"/>
  <c r="G24"/>
  <c r="F24"/>
  <c r="E24"/>
  <c r="D23"/>
  <c r="H22"/>
  <c r="D22" s="1"/>
  <c r="I20"/>
  <c r="H20"/>
  <c r="H17" s="1"/>
  <c r="G20"/>
  <c r="G17" s="1"/>
  <c r="F20"/>
  <c r="F17" s="1"/>
  <c r="E20"/>
  <c r="E17" s="1"/>
  <c r="E10" s="1"/>
  <c r="I19"/>
  <c r="I21" s="1"/>
  <c r="G19"/>
  <c r="G21" s="1"/>
  <c r="F19"/>
  <c r="F21" s="1"/>
  <c r="E19"/>
  <c r="E21" s="1"/>
  <c r="I17"/>
  <c r="I16"/>
  <c r="I18" s="1"/>
  <c r="G16"/>
  <c r="F16"/>
  <c r="E16"/>
  <c r="I13"/>
  <c r="F13"/>
  <c r="F12"/>
  <c r="E12"/>
  <c r="I11"/>
  <c r="F11"/>
  <c r="I9"/>
  <c r="I14" s="1"/>
  <c r="F9"/>
  <c r="C23" i="8" l="1"/>
  <c r="F18" i="2"/>
  <c r="F10"/>
  <c r="F14" s="1"/>
  <c r="D19"/>
  <c r="D24"/>
  <c r="H70"/>
  <c r="H124"/>
  <c r="E18"/>
  <c r="E55"/>
  <c r="E11"/>
  <c r="D20"/>
  <c r="D17" s="1"/>
  <c r="D10" s="1"/>
  <c r="D30"/>
  <c r="D13"/>
  <c r="D12"/>
  <c r="D77"/>
  <c r="G10"/>
  <c r="G18"/>
  <c r="G14"/>
  <c r="D27"/>
  <c r="E9"/>
  <c r="E14" s="1"/>
  <c r="D119"/>
  <c r="D124" s="1"/>
  <c r="I43"/>
  <c r="D83"/>
  <c r="H43"/>
  <c r="E77"/>
  <c r="H24"/>
  <c r="D55"/>
  <c r="G70"/>
  <c r="E59"/>
  <c r="H19"/>
  <c r="H136"/>
  <c r="H107"/>
  <c r="H66" s="1"/>
  <c r="H10" s="1"/>
  <c r="H21" l="1"/>
  <c r="H16"/>
  <c r="D65"/>
  <c r="D70" s="1"/>
  <c r="D16"/>
  <c r="D21"/>
  <c r="D18" l="1"/>
  <c r="D9"/>
  <c r="D14" s="1"/>
  <c r="H9"/>
  <c r="H14" s="1"/>
  <c r="H18"/>
</calcChain>
</file>

<file path=xl/sharedStrings.xml><?xml version="1.0" encoding="utf-8"?>
<sst xmlns="http://schemas.openxmlformats.org/spreadsheetml/2006/main" count="248" uniqueCount="156">
  <si>
    <t>Всего</t>
  </si>
  <si>
    <t>Задачи, направленные на достижение цели</t>
  </si>
  <si>
    <t>Количественные и/или качественные целевые показатели, характеризующие достижение целей и решение задач</t>
  </si>
  <si>
    <t>Единица измерения</t>
  </si>
  <si>
    <t>Годы реализации</t>
  </si>
  <si>
    <t>ИТОГО</t>
  </si>
  <si>
    <t xml:space="preserve">Процессная часть </t>
  </si>
  <si>
    <t xml:space="preserve">Комплексы процессных мероприятий, итого </t>
  </si>
  <si>
    <t xml:space="preserve">Год реализации </t>
  </si>
  <si>
    <t>Планируемое значение показателя</t>
  </si>
  <si>
    <t>Базовое значение показателя (показатель 2021 года)</t>
  </si>
  <si>
    <t>Наименование муниципальной программы/структурного элемента/направления расходования средств</t>
  </si>
  <si>
    <t xml:space="preserve"> </t>
  </si>
  <si>
    <t>Сроки реализации муниципальной программы</t>
  </si>
  <si>
    <t>Ответственный исполнитель муниципальной программы</t>
  </si>
  <si>
    <t>Участники (соисполнители) муниципальной программы</t>
  </si>
  <si>
    <t>Цель муниципальной программы</t>
  </si>
  <si>
    <t>Задачи муниципальной программы</t>
  </si>
  <si>
    <t>Ожидаемые (конечные) результаты реализации муниципальной программы</t>
  </si>
  <si>
    <t>Подпрограммы муниципальной программы</t>
  </si>
  <si>
    <t>Проекты, реализуемые в рамках муниципальной программы</t>
  </si>
  <si>
    <t>Год реализации</t>
  </si>
  <si>
    <t>Всего:</t>
  </si>
  <si>
    <t>ИТОГО:</t>
  </si>
  <si>
    <t>ПАСПОРТ</t>
  </si>
  <si>
    <t>Сведения о показателях (индикаторах )муниципальной программы</t>
  </si>
  <si>
    <t>тыс.руб.</t>
  </si>
  <si>
    <t>"Развитие автомобильных дорог и организация транспортного обслуживания населения в Кингисеппском городском поселении"</t>
  </si>
  <si>
    <t>к Программе</t>
  </si>
  <si>
    <t>2022 год</t>
  </si>
  <si>
    <t>2023 год</t>
  </si>
  <si>
    <t>2024 год</t>
  </si>
  <si>
    <t>муниципальной программы</t>
  </si>
  <si>
    <t>МО «Кингисеппское городское поселение»</t>
  </si>
  <si>
    <t>1.Совершенствование и развитие сети автомобильных дорог за счет выполнения работ по проектированию, строительству и реконструкции дорожной сети и транспортной инфраструктуры;
2.Повышение безопасности, сохранение существующей дорожной сети, повышение ее транспортно-эксплуатационного состояния за счет проведения полного комплекса работ по  содержанию, капитальному ремонту и ремонту автомобильных дорог  на территории Кингисеппского городского поселения;                                     
3.Повышение уровня транспортной доступности населения.</t>
  </si>
  <si>
    <t xml:space="preserve">Если проектов и мероприятий, направленных на достижение целей, нет, то пишем: </t>
  </si>
  <si>
    <t>Финансовое обеспечение муниципальной программы - всего, в том числе по годам реализации, (тыс. руб.)</t>
  </si>
  <si>
    <t>НЕ ЗАПОЛНЯЕМ</t>
  </si>
  <si>
    <t>Размер налоговых расходов, направленных на достижение цели муниципальной программы, - всего, в том числе по годам реализации, (тыс. руб.)</t>
  </si>
  <si>
    <t>Приложение №2</t>
  </si>
  <si>
    <t>Ответственный исполнитель, участник, соисполнитель</t>
  </si>
  <si>
    <t>Оценка расходов (тыс. руб. )</t>
  </si>
  <si>
    <t>Федеральный бюджет</t>
  </si>
  <si>
    <t>Областной бюджет</t>
  </si>
  <si>
    <t>Бюджет муници- пального района</t>
  </si>
  <si>
    <t>Бюджет поселений</t>
  </si>
  <si>
    <t>Иные источники</t>
  </si>
  <si>
    <t>Проектирование, реконструкция и строительство автомобильных дорог общего пользования местного значения</t>
  </si>
  <si>
    <t>Капитальный ремонт и ремонт автомобильных дорог общего пользования местного значения</t>
  </si>
  <si>
    <t>Содержание действующей сети автомобильных дорог общего пользования местного значения, находящихся в муниципальной собственности</t>
  </si>
  <si>
    <t>Организация транспортного обслуживания населения</t>
  </si>
  <si>
    <t xml:space="preserve"> "Развитие автомобильных дорог и организация транспортного обслуживания населения в Кингисеппском городском поселении"</t>
  </si>
  <si>
    <r>
      <rPr>
        <u/>
        <sz val="13"/>
        <rFont val="Times New Roman"/>
        <family val="1"/>
        <charset val="204"/>
      </rPr>
      <t>Задача 1 .</t>
    </r>
    <r>
      <rPr>
        <sz val="13"/>
        <rFont val="Times New Roman"/>
        <family val="1"/>
        <charset val="204"/>
      </rPr>
      <t xml:space="preserve"> Совершенствование и развитие сети автомобильных дорог за счет выполнения работ по проектированию, строительству и реконструкции дорожной сети и транспортной инфраструктуры</t>
    </r>
  </si>
  <si>
    <r>
      <t xml:space="preserve">Задача 2. </t>
    </r>
    <r>
      <rPr>
        <sz val="13"/>
        <rFont val="Times New Roman"/>
        <family val="1"/>
        <charset val="204"/>
      </rPr>
      <t>Повышение безопасности, сохранение существующей дорожной сети, повышение ее транспортно-эксплуатационного состояния за счет проведения полного комплекса работ по содержанию, капитальному ремонту и ремонту автомобильных дорог на территории Кингисеппского городского поселения</t>
    </r>
  </si>
  <si>
    <r>
      <rPr>
        <u/>
        <sz val="13"/>
        <rFont val="Times New Roman"/>
        <family val="1"/>
        <charset val="204"/>
      </rPr>
      <t>Задача 3.</t>
    </r>
    <r>
      <rPr>
        <sz val="13"/>
        <rFont val="Times New Roman"/>
        <family val="1"/>
        <charset val="204"/>
      </rPr>
      <t xml:space="preserve"> Повышение уровня транспортной доступности населения</t>
    </r>
  </si>
  <si>
    <t xml:space="preserve">          Достижение поставленных целей предусмотрено путем решения следующих задач:</t>
  </si>
  <si>
    <r>
      <rPr>
        <b/>
        <sz val="7"/>
        <color indexed="8"/>
        <rFont val="Times New Roman"/>
        <family val="1"/>
        <charset val="204"/>
      </rPr>
      <t xml:space="preserve">          </t>
    </r>
    <r>
      <rPr>
        <b/>
        <sz val="14"/>
        <color indexed="8"/>
        <rFont val="Times New Roman"/>
        <family val="1"/>
        <charset val="204"/>
      </rPr>
      <t>Общая характеристика, основные проблемы и прогноз развития сферы реализации муниципальной программы</t>
    </r>
  </si>
  <si>
    <t xml:space="preserve">Показатель 2. Реализация проектов.                                                                            </t>
  </si>
  <si>
    <t xml:space="preserve">Показатель 1. Разработка проектов.                                                                                                                    </t>
  </si>
  <si>
    <t xml:space="preserve">Показатель 1. Протяженность автомобильных дорог общего пользования местного значения и искусственных сооружений, соответствующих нормативным требованиям к транспортно-эксплуатационным показателям.                                                                                                      </t>
  </si>
  <si>
    <t xml:space="preserve">Показатель 2. Доля протяженности автомобильных дорог общего пользования местного значения, не отвечающих нормативным требованиям, в общей протяженности автомобильных дорог.                                                                                                              </t>
  </si>
  <si>
    <t>км</t>
  </si>
  <si>
    <t>шт.</t>
  </si>
  <si>
    <t xml:space="preserve">Показатель 1. Количество городских  муниципальных маршрутов.                                                                                             </t>
  </si>
  <si>
    <t xml:space="preserve">Показатель 2.Протяженность городских муниципальных маршрутов.                                                                                                   </t>
  </si>
  <si>
    <t>Развитие дорожной сети</t>
  </si>
  <si>
    <t>Транспортная инфраструктура</t>
  </si>
  <si>
    <t>Приложение 1</t>
  </si>
  <si>
    <t>Заместитель главы администрации МО "Кингисеппский муниципальный район" по жилищно-коммунальному хозяйству, транспорту и экологии; Комитет жилищно-коммунального хозяйства, транспорта и экологии; МКУ «Служба городского хозяйства»</t>
  </si>
  <si>
    <t>Комплекс процессных мероприятий «Дорожная деятельность в отношении автомобильных дорог местного значения в границах Кингисеппского городского поселения»</t>
  </si>
  <si>
    <t>Комплекс процессных мероприятий «Создание условий для предоставления транспортных услуг населению и организация транспортного обслуживания населения в Кингисеппском городском поселении"</t>
  </si>
  <si>
    <t>Комплекс процессных мероприятий «Обеспечение безопасности дорожного движения в Кингисеппском городском поселении"</t>
  </si>
  <si>
    <t>Ремонт и содержание объектов уличного освещения на пешеходных переходах и вдоль улично-дорожной сети</t>
  </si>
  <si>
    <t>Повышение безопасности дорожного движения, включая обустройство элементов дорог</t>
  </si>
  <si>
    <t xml:space="preserve">          Постоянно    возрастающая   мобильность  населения,  увеличение интенсивности      движения      автотранспорта     и     не      соблюдение межремонтных    сроков    ускорило    разрушение     асфальтобетонного покрытия,    увеличивающегося     с   каждым    последующим   сезоном. Снижение   транспортно-эксплуатационных    характеристик    проезжей части  лишают   граждан  комфортного   передвижения   по   территории города,   затрудняют   проезд   спецтранспорта.  Факты   несоответствия автодорог       требованиям       действующих      норм    и    правил     не обеспечивают    безопасность    дорожного      движения     и     создают  реальную    угрозу    жизни   и   здоровью   жителей   и   гостей    города Кингисеппа, а также их имущества.</t>
  </si>
  <si>
    <t xml:space="preserve">          В связи  с увеличением количества автомобильного транспорта на улично-дорожной  сети  города,  остро   стоит  вопрос  об  обеспечении безопасности   участников   дорожного   движения   путем  организации дорожного  движения.   Данные   мероприятия   направлены   не  только  на содержание технических  средств организации дорожного движения, но    и   на    разработку    новых    проектов    организации    дорожного  движения,     в     которых    учитываются     реалии     нашего   времени,  установку   новых   и   модернизацию  устаревших  технических средств организации дорожного движения.</t>
  </si>
  <si>
    <t xml:space="preserve">                 Муниципальная Программа «Развитие автомобильных дорог и организация транспортного  обслуживания  населения в Кингисеппском городском   поселении»   реализуется   за   счет  средств  бюджета    МО «Кингисеппское   городское     поселение»   в   объемах,  установленных решением Совета депутатов МО «Кингисеппское городское  поселение» на текущий финансовый год и плановый период  и за счет средств иных источников, привлекаемых для  реализации муниципальной  программы.</t>
  </si>
  <si>
    <t xml:space="preserve">          Муниципальная   программа   «Развитие   автомобильных  дорог  и организация  транспортного  обслуживания  населения в Кингисеппском городском  поселении»  (далее – Программа)  направлена на  реализацию мероприятий, которые способствуют нормализации выше обозначенной ситуации на  территории МО  «Кингисеппское  городское  поселение», и достижению        следующих      целей:      обеспечение         сохранности автомобильных   дорог    общего     пользования     местного    значения,      искусственных     сооружений,       внутриквартальных      проездов       и проездов     на    дворовых     территориях     многоквартирных     домов, расположенных   вне   границ    земельных    участков  многоквартирных домов,     повышения    уровня    безопасности    дорожного    движения, регулярных  перевозок  пассажиров  и багажа автомобильным наземным транспортом.</t>
  </si>
  <si>
    <t xml:space="preserve">  1.   Совершенствование  и  развитие сети автомобильных дорог за   счет выполнения  работ  по проектированию,  строительству и реконструкции дорожной сети и транспортной инфраструктуры;</t>
  </si>
  <si>
    <t xml:space="preserve">  2.   Повышение  безопасности,   сохранение  существующей   дорожной сети, повышение ее  транспортно-эксплуатационного состояния за счет проведения  полного  комплекса  работ  по  содержанию, капитальному ремонту    и      ремонту      автомобильных     дорог     на     территории Кингисеппского городского поселения;       </t>
  </si>
  <si>
    <t xml:space="preserve">  3.    Повышение уровня транспортной доступности населения.</t>
  </si>
  <si>
    <t xml:space="preserve">    Приоритеты  и  цели  муниципальной  политики  в   сфере  реализации муниципальной  программы,  реализация   которой  осуществляется с 01 января  2016 года,  позволят  планомерно привести настоящее состояние улично-дорожной  сети  г. Кингисеппа  к  нормативному  и,  тем  самым, снизить         вероятность       возникновения      дорожно-транспортных происшествий,  обеспечить   более  комфортное   проживание   граждан, обеспечить     необходимым     количеством   и   надлежащего   качества регулярными    перевозками    пассажиров    и    багажа   автомобильным наземным  транспортом.  Реализовать  мероприятия в рамках поддержки развития  общественной  инфраструктуры  муниципального  значения на территории МО «Кингисеппское городское поселение».</t>
  </si>
  <si>
    <t>Приложение к текстовой части муниципальной программы</t>
  </si>
  <si>
    <t>Адресная программа по установке автобусных павильонов на улично-дорожной сети г.Кингисеппа  на 2022 - 2026 годы</t>
  </si>
  <si>
    <t>ПЕРВЫЙ ЭТАП - 2022- год</t>
  </si>
  <si>
    <t>пр. Карла Маркса</t>
  </si>
  <si>
    <t>Остановка "Семейный магнит), выезд из г.Кингисеппа</t>
  </si>
  <si>
    <t>МКУ "Служба городского хозяйства", тел.:2-74-56</t>
  </si>
  <si>
    <t>ул. Октябрьская</t>
  </si>
  <si>
    <t>Остановка «улица Октябрьская» (напротив МКД № 12)</t>
  </si>
  <si>
    <t>Остановка «улица Октябрьская» (напротив ТЦ «НОРД»)</t>
  </si>
  <si>
    <t>ул. Жукова</t>
  </si>
  <si>
    <t>Остановка «Дом культуры Химик» (по ул.Жукова)</t>
  </si>
  <si>
    <t>Крикковское шоссе</t>
  </si>
  <si>
    <t>Остановка «ул.Строителей» (по Крикковскому шоссе)</t>
  </si>
  <si>
    <t>Остановка «магазин Лента» (четная сторона по Крикковскому шоссе), на стороне кладбища</t>
  </si>
  <si>
    <t>Остановка «магазин Лента» (не четная сторона по Крикковскому шоссе), на стороне Ленты</t>
  </si>
  <si>
    <t>ВТОРОЙ ЭТАП - 2023- год</t>
  </si>
  <si>
    <t>ул. Воровского</t>
  </si>
  <si>
    <t>ТРЕТИЙ ЭТАП - 2024- год</t>
  </si>
  <si>
    <t>Нарвское шоссе</t>
  </si>
  <si>
    <t>ЧЕТВЕРТЫЙ ЭТАП - 2025 год</t>
  </si>
  <si>
    <t>1.Качественная и надежная транспортная инфраструктура, увеличение пропускной способности улично-дорожной сети, возможность эффективнее развивать рост удовлетворенности граждан организацией транспортного обслуживания и развития надежной инфраструктуры на территории МО "Кингисеппское городское поселение";
2.Увеличение доли автомобильных дорог общего пользования местного значения, расположенных на территории МО "Кингисеппское городское поселение" вне границ населенных пунктов, соответствующих нормативным требованиям к транспортно-эксплуатационным показателям в общей протяженности автомобильных дорог;
3.Сохранение действующей муниципальной маршрутной сети на территории Кингисеппского городского поселения (протяженности и количества муниципальных маршрутов).</t>
  </si>
  <si>
    <t>2025 год</t>
  </si>
  <si>
    <t>Достижение уровня удовлетворенности существующим состоянием транспортной инфраструктуры и качеством транспортного обслуживания населения в Кингисеппском городском поселении.</t>
  </si>
  <si>
    <t>Комитет жилищно-коммунального хозяйства, транпорта и экологии администрации МО "Кингисеппский муниципальный район"; 
МКУ «Служба городского хозяйства».</t>
  </si>
  <si>
    <t>Заместитель главы администрации МО "Кингисеппский муниципальный район" по жилищно-коммунальному хозяйству, транспорту и экологии.</t>
  </si>
  <si>
    <t xml:space="preserve">
Реализация подпрограмм не предусмотрена.</t>
  </si>
  <si>
    <t>Налоговые расходы не предусмотрены.</t>
  </si>
  <si>
    <t xml:space="preserve">Бульвар Победы </t>
  </si>
  <si>
    <t>ул.Ковалевского</t>
  </si>
  <si>
    <t>ул.Дорожников</t>
  </si>
  <si>
    <t xml:space="preserve">ул.Железнодорожная </t>
  </si>
  <si>
    <t>Остановка «пр-т Карла Маркса» (въезд в г.Кингисепп)</t>
  </si>
  <si>
    <t>Остановка "пр-т  Карла Маркса, дом № 2" (пл.Николаева)</t>
  </si>
  <si>
    <t>Остановка «ул. Октябрьская» (напротив дома № 2)</t>
  </si>
  <si>
    <t>Остановка «У водонапорной башни» (по ул.Жукова)</t>
  </si>
  <si>
    <t>Остановка "Летний сад" (ул.Жукова)</t>
  </si>
  <si>
    <t>Остановка "пр-т Карла Маркса" (между домами № 34 и № 38)</t>
  </si>
  <si>
    <t>Остановка "у АЗС" (Крикковское шоссе)</t>
  </si>
  <si>
    <t>Остановка "ул. Ковалевского"</t>
  </si>
  <si>
    <t>Остановка "Нарвское шоссе" (по ходу в г. Кингисепп)</t>
  </si>
  <si>
    <t>Остановка "ул. Дорожников 13"</t>
  </si>
  <si>
    <t>Остановка "ул. Дорожников у ПСК"</t>
  </si>
  <si>
    <t>Остановка "Бульвар Победы" (напротив ТЦ "Вернисаж")</t>
  </si>
  <si>
    <t>Остановка "Бульвар Победы" (у дома № 20 по ул.Жукова)</t>
  </si>
  <si>
    <t>Остановка "ул. Железнодорожная" (у дома № 5 на стороне магазина "Магнит")</t>
  </si>
  <si>
    <t>Остановка "ул. Железнодорожная" (напротив дома № 6)</t>
  </si>
  <si>
    <t xml:space="preserve">Финансовое обеспечение муниципальной программы </t>
  </si>
  <si>
    <t>Остановка "д/с "Золотой ключик"</t>
  </si>
  <si>
    <t>Остановка "Бульвар Победы" (напротив дома № 20 ул.Жукова)</t>
  </si>
  <si>
    <t>Остановка «пр-т Карла Маркса» (напротив ТЦ "Ребус")</t>
  </si>
  <si>
    <t>2026 год</t>
  </si>
  <si>
    <t>Мероприятия, направленные на достижение целей проектов (до 31.12.2023г.)</t>
  </si>
  <si>
    <t>Муниципальный проект "Развитие сети автомобильных дорог общего пользования местного значения"</t>
  </si>
  <si>
    <t>Муниципальная программа реализуется в 2022-2026 годах.</t>
  </si>
  <si>
    <t xml:space="preserve">          Транспортное    обслуживание    населения     в      Кингисеппском городском  поселении  организовано  посредством  заключенного с  ООО «Пассажиравтотранс» муниципального контракта на выполнение работ, связанных с осуществлением регулярных перевозок пассажиров и багажа по регулируемым тарифам автомобильным транспортом общего пользования на территории МО "Кингисеппское городское поселение".  В  рамках  данного  муниципального контракта  обслуживается  4 маршрута, общей п ротяженностью  39,9 км,  позволяющих  максимально  охватить городские    территории.    Ежегодно   перевозится    более   700    тысяч пассажиров.</t>
  </si>
  <si>
    <t xml:space="preserve">                 В   течение  финансового года, в ходе реализации Программы, могут вноситься изменения и дополнения  в  соответствии  с  Порядком разработки,    реализации   и   оценки   эффективности    муниципальных программ  МО  «Кингисеппское  городское  поселение», утвержденным постановлением  администрации  МО  «Кингисеппский  муниципальный район»  от 27.12.2021 года № 2924 (с изменениями и дополнениями).</t>
  </si>
  <si>
    <t xml:space="preserve">          Одним из приоритетных направлений развития города Кингисеппа является повышение уровня благоустройства, создание безопасных и комфортных условий проживания жителей. По состоянию на 01.01.2024 года протяженность автомобильных дорог общего пользования местного значения и проездов на территории МО «Кингисеппское городское поселение» составляет 112,2 км. По результатам проведенного мониторинга данных автомобильных дорог имеют неудовлетворительное состояние, не соответствуют нормативным требованиям и находятся в состоянии, требующем ремонта 44,9 км. Основные причины – стремительный рост автомобилизации и недостаток средств на проведение текущего ремонта и содержания.      </t>
  </si>
  <si>
    <t>Капитальный ремонт и ремонт автомобильных дорог общего пользования местного значения, имеющих приоритетный социально значимый характер</t>
  </si>
  <si>
    <t>Проектная часть</t>
  </si>
  <si>
    <t>Мероприятия, направленные на достижение цели федерального проекта "Региональная и местная дорожная сеть" до 31.12.2023г.</t>
  </si>
  <si>
    <t>Проектирование и строительство объектов уличного освещения на пешеходных переходах и вдоль улично-дорожной сети</t>
  </si>
  <si>
    <t>Строительство технических средств организации дорожного движения</t>
  </si>
  <si>
    <t>Строительство (реконструкция), включая проектирование автомобильных дорог общего пользования местного местного значения</t>
  </si>
  <si>
    <t>Строительство (реконструкция), включая проектирование автомобильных дорог общего пользования местного местного значения (остатки средств бюджета ЛО на начало текущего финансового года)</t>
  </si>
  <si>
    <t>Муниципальные проекты  с 01.01.2024г.</t>
  </si>
  <si>
    <t>Отраслевые проекты  с 01.01.2024г.</t>
  </si>
  <si>
    <t>Отраслевой проект "Развитие и приведение в нормативное состояние автомобильных дорог общего пользования" с 01.01.2024г.</t>
  </si>
  <si>
    <t>Содержание имущества, находящегося в муниципальной собственности</t>
  </si>
  <si>
    <t>Капитальный ремонт и ремонт автомобильных дорог</t>
  </si>
  <si>
    <r>
      <t xml:space="preserve">Капитальный ремонт и ремонт автомобильных дорог общего пользования местного значения, имеющих приоритетный социально-значимый характер </t>
    </r>
    <r>
      <rPr>
        <b/>
        <sz val="12"/>
        <rFont val="Times New Roman"/>
        <family val="1"/>
        <charset val="204"/>
      </rPr>
      <t>до 31.12.2023г.</t>
    </r>
  </si>
  <si>
    <t>Мероприятия, направленные на достижение цели федерального проекта «Региональная и местная дорожная сеть» национального проекта "Безопасные качественные дороги" (до 31.12.2023 года).</t>
  </si>
  <si>
    <t>Муниципальный проект "Развитие сети автомобильных дорог общего пользования местного значения" (с 01.01.2024 года).</t>
  </si>
  <si>
    <t>Отраслевой проект "Развитие и приведение в нормативное состояние автомобильных дорог общего пользования" (с 01.01.2024 года).</t>
  </si>
  <si>
    <r>
      <t xml:space="preserve">ПРИЛОЖЕНИЕ
к постановлению администрации
МО «Кингисеппский муниципальный  район»
от  10.11.2015  № 2486
</t>
    </r>
    <r>
      <rPr>
        <i/>
        <sz val="12"/>
        <color theme="1"/>
        <rFont val="Times New Roman"/>
        <family val="1"/>
        <charset val="204"/>
      </rPr>
      <t>(в редакции постановления администрации
МО «Кингисеппский муниципальный район»
от 16.02.2024  № 514)                                                            (приложение)</t>
    </r>
  </si>
</sst>
</file>

<file path=xl/styles.xml><?xml version="1.0" encoding="utf-8"?>
<styleSheet xmlns="http://schemas.openxmlformats.org/spreadsheetml/2006/main">
  <numFmts count="6">
    <numFmt numFmtId="164" formatCode="_-* #,##0.00_р_._-;\-* #,##0.00_р_._-;_-* &quot;-&quot;??_р_._-;_-@_-"/>
    <numFmt numFmtId="165" formatCode="_-* #,##0.0_р_._-;\-* #,##0.0_р_._-;_-* &quot;-&quot;??_р_._-;_-@_-"/>
    <numFmt numFmtId="166" formatCode="0.0"/>
    <numFmt numFmtId="167" formatCode="#,##0.0\ _₽"/>
    <numFmt numFmtId="168" formatCode="_-* #,##0.0\ _₽_-;\-* #,##0.0\ _₽_-;_-* &quot;-&quot;??\ _₽_-;_-@_-"/>
    <numFmt numFmtId="169" formatCode="_-* #,##0.0\ _₽_-;\-* #,##0.0\ _₽_-;_-* &quot;-&quot;?\ _₽_-;_-@_-"/>
  </numFmts>
  <fonts count="33">
    <font>
      <sz val="10"/>
      <name val="Arial Cyr"/>
      <charset val="204"/>
    </font>
    <font>
      <sz val="10"/>
      <name val="Arial Cyr"/>
      <charset val="204"/>
    </font>
    <font>
      <sz val="12"/>
      <name val="Times New Roman"/>
      <family val="1"/>
      <charset val="204"/>
    </font>
    <font>
      <u/>
      <sz val="10"/>
      <color indexed="12"/>
      <name val="Arial Cyr"/>
      <charset val="204"/>
    </font>
    <font>
      <sz val="8"/>
      <name val="Arial Cyr"/>
      <charset val="204"/>
    </font>
    <font>
      <b/>
      <sz val="12"/>
      <name val="Times New Roman"/>
      <family val="1"/>
      <charset val="204"/>
    </font>
    <font>
      <b/>
      <sz val="14"/>
      <name val="Times New Roman"/>
      <family val="1"/>
      <charset val="204"/>
    </font>
    <font>
      <sz val="14"/>
      <name val="Times New Roman"/>
      <family val="1"/>
      <charset val="204"/>
    </font>
    <font>
      <sz val="11"/>
      <name val="Times New Roman"/>
      <family val="1"/>
      <charset val="204"/>
    </font>
    <font>
      <b/>
      <sz val="13"/>
      <name val="Times New Roman"/>
      <family val="1"/>
      <charset val="204"/>
    </font>
    <font>
      <sz val="13"/>
      <name val="Times New Roman"/>
      <family val="1"/>
      <charset val="204"/>
    </font>
    <font>
      <sz val="12"/>
      <color indexed="63"/>
      <name val="Times New Roman"/>
      <family val="1"/>
      <charset val="204"/>
    </font>
    <font>
      <u/>
      <sz val="13"/>
      <name val="Times New Roman"/>
      <family val="1"/>
      <charset val="204"/>
    </font>
    <font>
      <b/>
      <u/>
      <sz val="13"/>
      <name val="Times New Roman"/>
      <family val="1"/>
      <charset val="204"/>
    </font>
    <font>
      <b/>
      <u/>
      <sz val="14"/>
      <name val="Times New Roman"/>
      <family val="1"/>
      <charset val="204"/>
    </font>
    <font>
      <u/>
      <sz val="14"/>
      <name val="Times New Roman"/>
      <family val="1"/>
      <charset val="204"/>
    </font>
    <font>
      <b/>
      <sz val="14"/>
      <color indexed="8"/>
      <name val="Times New Roman"/>
      <family val="1"/>
      <charset val="204"/>
    </font>
    <font>
      <b/>
      <sz val="7"/>
      <color indexed="8"/>
      <name val="Times New Roman"/>
      <family val="1"/>
      <charset val="204"/>
    </font>
    <font>
      <sz val="16"/>
      <name val="Times New Roman"/>
      <family val="1"/>
      <charset val="204"/>
    </font>
    <font>
      <b/>
      <i/>
      <sz val="16"/>
      <name val="Times New Roman"/>
      <family val="1"/>
      <charset val="204"/>
    </font>
    <font>
      <b/>
      <i/>
      <sz val="12"/>
      <name val="Arial Cyr"/>
      <charset val="204"/>
    </font>
    <font>
      <sz val="11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4"/>
      <color theme="1"/>
      <name val="Times New Roman"/>
      <family val="1"/>
      <charset val="204"/>
    </font>
    <font>
      <sz val="14"/>
      <color rgb="FFC00000"/>
      <name val="Times New Roman"/>
      <family val="1"/>
      <charset val="204"/>
    </font>
    <font>
      <b/>
      <sz val="28"/>
      <color rgb="FFFF0000"/>
      <name val="Times New Roman"/>
      <family val="1"/>
      <charset val="204"/>
    </font>
    <font>
      <b/>
      <i/>
      <u/>
      <sz val="14"/>
      <color theme="1"/>
      <name val="Calibri"/>
      <family val="2"/>
      <charset val="204"/>
      <scheme val="minor"/>
    </font>
    <font>
      <sz val="12"/>
      <color theme="1"/>
      <name val="Times New Roman"/>
      <family val="1"/>
      <charset val="204"/>
    </font>
    <font>
      <sz val="14"/>
      <color rgb="FFFF0000"/>
      <name val="Times New Roman"/>
      <family val="1"/>
      <charset val="204"/>
    </font>
    <font>
      <b/>
      <i/>
      <sz val="16"/>
      <color theme="1"/>
      <name val="Times New Roman"/>
      <family val="1"/>
      <charset val="204"/>
    </font>
    <font>
      <b/>
      <sz val="14"/>
      <color theme="1"/>
      <name val="Times New Roman"/>
      <family val="1"/>
      <charset val="204"/>
    </font>
    <font>
      <b/>
      <sz val="16"/>
      <color theme="1"/>
      <name val="Times New Roman"/>
      <family val="1"/>
      <charset val="204"/>
    </font>
    <font>
      <i/>
      <sz val="12"/>
      <color theme="1"/>
      <name val="Times New Roman"/>
      <family val="1"/>
      <charset val="204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4" tint="0.79998168889431442"/>
        <bgColor indexed="64"/>
      </patternFill>
    </fill>
  </fills>
  <borders count="3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/>
      <diagonal/>
    </border>
  </borders>
  <cellStyleXfs count="5">
    <xf numFmtId="0" fontId="0" fillId="0" borderId="0"/>
    <xf numFmtId="0" fontId="3" fillId="0" borderId="0" applyNumberFormat="0" applyFill="0" applyBorder="0" applyAlignment="0" applyProtection="0">
      <alignment vertical="top"/>
      <protection locked="0"/>
    </xf>
    <xf numFmtId="164" fontId="1" fillId="0" borderId="0" applyFont="0" applyFill="0" applyBorder="0" applyAlignment="0" applyProtection="0"/>
    <xf numFmtId="0" fontId="1" fillId="0" borderId="0"/>
    <xf numFmtId="164" fontId="1" fillId="0" borderId="0" applyFont="0" applyFill="0" applyBorder="0" applyAlignment="0" applyProtection="0"/>
  </cellStyleXfs>
  <cellXfs count="226">
    <xf numFmtId="0" fontId="0" fillId="0" borderId="0" xfId="0"/>
    <xf numFmtId="0" fontId="8" fillId="2" borderId="0" xfId="0" applyFont="1" applyFill="1"/>
    <xf numFmtId="0" fontId="8" fillId="2" borderId="0" xfId="0" applyFont="1" applyFill="1" applyAlignment="1">
      <alignment wrapText="1"/>
    </xf>
    <xf numFmtId="0" fontId="8" fillId="2" borderId="0" xfId="0" applyFont="1" applyFill="1" applyAlignment="1">
      <alignment horizontal="right" vertical="center" wrapText="1"/>
    </xf>
    <xf numFmtId="0" fontId="8" fillId="2" borderId="1" xfId="0" applyFont="1" applyFill="1" applyBorder="1" applyAlignment="1">
      <alignment horizontal="center" vertical="center" wrapText="1"/>
    </xf>
    <xf numFmtId="0" fontId="8" fillId="2" borderId="0" xfId="0" applyFont="1" applyFill="1" applyAlignment="1">
      <alignment horizontal="left"/>
    </xf>
    <xf numFmtId="0" fontId="8" fillId="2" borderId="0" xfId="0" applyFont="1" applyFill="1" applyAlignment="1">
      <alignment horizontal="left" vertical="center"/>
    </xf>
    <xf numFmtId="0" fontId="10" fillId="2" borderId="0" xfId="0" applyFont="1" applyFill="1"/>
    <xf numFmtId="0" fontId="8" fillId="0" borderId="1" xfId="0" applyFont="1" applyFill="1" applyBorder="1" applyAlignment="1">
      <alignment horizontal="center" vertical="center" wrapText="1"/>
    </xf>
    <xf numFmtId="0" fontId="8" fillId="2" borderId="1" xfId="0" applyFont="1" applyFill="1" applyBorder="1" applyAlignment="1">
      <alignment horizontal="center" vertical="center"/>
    </xf>
    <xf numFmtId="0" fontId="8" fillId="2" borderId="0" xfId="0" applyFont="1" applyFill="1" applyAlignment="1">
      <alignment horizontal="center" vertical="center"/>
    </xf>
    <xf numFmtId="0" fontId="2" fillId="0" borderId="1" xfId="0" applyFont="1" applyFill="1" applyBorder="1" applyAlignment="1">
      <alignment horizontal="center" vertical="center" wrapText="1"/>
    </xf>
    <xf numFmtId="0" fontId="11" fillId="2" borderId="0" xfId="0" applyFont="1" applyFill="1" applyAlignment="1">
      <alignment horizontal="right"/>
    </xf>
    <xf numFmtId="0" fontId="2" fillId="2" borderId="0" xfId="1" applyFont="1" applyFill="1" applyAlignment="1" applyProtection="1">
      <alignment horizontal="right"/>
    </xf>
    <xf numFmtId="0" fontId="2" fillId="2" borderId="1" xfId="0" applyFont="1" applyFill="1" applyBorder="1" applyAlignment="1">
      <alignment horizontal="center" vertical="center" wrapText="1"/>
    </xf>
    <xf numFmtId="0" fontId="23" fillId="0" borderId="0" xfId="0" applyFont="1" applyFill="1"/>
    <xf numFmtId="0" fontId="23" fillId="0" borderId="0" xfId="0" applyFont="1"/>
    <xf numFmtId="0" fontId="23" fillId="0" borderId="1" xfId="0" applyFont="1" applyFill="1" applyBorder="1" applyAlignment="1">
      <alignment vertical="center" wrapText="1"/>
    </xf>
    <xf numFmtId="0" fontId="24" fillId="0" borderId="0" xfId="0" applyFont="1" applyAlignment="1">
      <alignment horizontal="left" vertical="center"/>
    </xf>
    <xf numFmtId="0" fontId="25" fillId="0" borderId="0" xfId="0" applyFont="1"/>
    <xf numFmtId="0" fontId="15" fillId="0" borderId="0" xfId="1" applyFont="1" applyFill="1" applyAlignment="1" applyProtection="1">
      <alignment horizontal="right"/>
    </xf>
    <xf numFmtId="0" fontId="2" fillId="0" borderId="1" xfId="0" applyNumberFormat="1" applyFont="1" applyFill="1" applyBorder="1" applyAlignment="1">
      <alignment horizontal="center" vertical="center" wrapText="1"/>
    </xf>
    <xf numFmtId="0" fontId="8" fillId="0" borderId="1" xfId="0" applyNumberFormat="1" applyFont="1" applyFill="1" applyBorder="1" applyAlignment="1">
      <alignment horizontal="center" vertical="center" wrapText="1"/>
    </xf>
    <xf numFmtId="0" fontId="7" fillId="0" borderId="1" xfId="0" applyFont="1" applyFill="1" applyBorder="1" applyAlignment="1">
      <alignment horizontal="center" vertical="center" wrapText="1"/>
    </xf>
    <xf numFmtId="0" fontId="18" fillId="0" borderId="1" xfId="0" applyFont="1" applyFill="1" applyBorder="1" applyAlignment="1">
      <alignment horizontal="justify" vertical="center" wrapText="1"/>
    </xf>
    <xf numFmtId="168" fontId="18" fillId="0" borderId="1" xfId="2" applyNumberFormat="1" applyFont="1" applyFill="1" applyBorder="1"/>
    <xf numFmtId="0" fontId="19" fillId="0" borderId="1" xfId="0" applyFont="1" applyFill="1" applyBorder="1" applyAlignment="1">
      <alignment horizontal="justify" vertical="center" wrapText="1"/>
    </xf>
    <xf numFmtId="0" fontId="0" fillId="0" borderId="0" xfId="0" applyAlignment="1">
      <alignment vertical="center"/>
    </xf>
    <xf numFmtId="0" fontId="0" fillId="0" borderId="0" xfId="0" applyAlignment="1">
      <alignment vertical="center" wrapText="1"/>
    </xf>
    <xf numFmtId="0" fontId="23" fillId="0" borderId="0" xfId="0" applyFont="1" applyAlignment="1">
      <alignment horizontal="left" vertical="center" wrapText="1" indent="1"/>
    </xf>
    <xf numFmtId="0" fontId="0" fillId="0" borderId="0" xfId="0" applyAlignment="1">
      <alignment wrapText="1"/>
    </xf>
    <xf numFmtId="0" fontId="0" fillId="0" borderId="6" xfId="0" applyBorder="1" applyAlignment="1"/>
    <xf numFmtId="0" fontId="0" fillId="0" borderId="7" xfId="0" applyBorder="1" applyAlignment="1">
      <alignment wrapText="1"/>
    </xf>
    <xf numFmtId="0" fontId="0" fillId="0" borderId="8" xfId="0" applyBorder="1" applyAlignment="1">
      <alignment horizontal="center" vertical="center" wrapText="1"/>
    </xf>
    <xf numFmtId="0" fontId="0" fillId="0" borderId="9" xfId="0" applyBorder="1" applyAlignment="1">
      <alignment wrapText="1"/>
    </xf>
    <xf numFmtId="0" fontId="0" fillId="0" borderId="1" xfId="0" applyBorder="1" applyAlignment="1">
      <alignment horizontal="center" wrapText="1"/>
    </xf>
    <xf numFmtId="0" fontId="0" fillId="0" borderId="1" xfId="0" applyBorder="1" applyAlignment="1">
      <alignment wrapText="1"/>
    </xf>
    <xf numFmtId="0" fontId="0" fillId="0" borderId="0" xfId="0" applyBorder="1" applyAlignment="1">
      <alignment wrapText="1"/>
    </xf>
    <xf numFmtId="0" fontId="0" fillId="0" borderId="6" xfId="0" applyBorder="1" applyAlignment="1">
      <alignment wrapText="1"/>
    </xf>
    <xf numFmtId="0" fontId="22" fillId="0" borderId="6" xfId="0" applyFont="1" applyFill="1" applyBorder="1" applyAlignment="1">
      <alignment horizontal="center" wrapText="1"/>
    </xf>
    <xf numFmtId="0" fontId="0" fillId="0" borderId="10" xfId="0" applyBorder="1" applyAlignment="1">
      <alignment horizontal="center" wrapText="1"/>
    </xf>
    <xf numFmtId="0" fontId="22" fillId="0" borderId="9" xfId="0" applyFont="1" applyFill="1" applyBorder="1" applyAlignment="1">
      <alignment horizontal="center" wrapText="1"/>
    </xf>
    <xf numFmtId="0" fontId="22" fillId="0" borderId="1" xfId="0" applyFont="1" applyFill="1" applyBorder="1" applyAlignment="1">
      <alignment horizontal="center" wrapText="1"/>
    </xf>
    <xf numFmtId="0" fontId="26" fillId="0" borderId="9" xfId="0" applyFont="1" applyBorder="1" applyAlignment="1">
      <alignment horizontal="center" wrapText="1"/>
    </xf>
    <xf numFmtId="0" fontId="26" fillId="0" borderId="0" xfId="0" applyFont="1" applyBorder="1" applyAlignment="1">
      <alignment horizontal="center" wrapText="1"/>
    </xf>
    <xf numFmtId="0" fontId="0" fillId="0" borderId="11" xfId="0" applyBorder="1" applyAlignment="1">
      <alignment horizontal="center" wrapText="1"/>
    </xf>
    <xf numFmtId="0" fontId="0" fillId="0" borderId="12" xfId="0" applyBorder="1" applyAlignment="1">
      <alignment wrapText="1"/>
    </xf>
    <xf numFmtId="0" fontId="0" fillId="0" borderId="13" xfId="0" applyBorder="1" applyAlignment="1">
      <alignment horizontal="center" vertical="center" wrapText="1"/>
    </xf>
    <xf numFmtId="0" fontId="0" fillId="0" borderId="14" xfId="0" applyBorder="1" applyAlignment="1">
      <alignment horizontal="center" vertical="center" wrapText="1"/>
    </xf>
    <xf numFmtId="0" fontId="0" fillId="0" borderId="5" xfId="0" applyBorder="1" applyAlignment="1">
      <alignment wrapText="1"/>
    </xf>
    <xf numFmtId="0" fontId="0" fillId="0" borderId="15" xfId="0" applyBorder="1" applyAlignment="1">
      <alignment wrapText="1"/>
    </xf>
    <xf numFmtId="0" fontId="0" fillId="0" borderId="11" xfId="0" applyBorder="1" applyAlignment="1">
      <alignment wrapText="1"/>
    </xf>
    <xf numFmtId="0" fontId="0" fillId="0" borderId="16" xfId="0" applyFill="1" applyBorder="1" applyAlignment="1">
      <alignment horizontal="center" wrapText="1"/>
    </xf>
    <xf numFmtId="166" fontId="8" fillId="0" borderId="1" xfId="0" applyNumberFormat="1" applyFont="1" applyFill="1" applyBorder="1" applyAlignment="1">
      <alignment horizontal="center" vertical="center" wrapText="1"/>
    </xf>
    <xf numFmtId="0" fontId="28" fillId="0" borderId="0" xfId="0" applyFont="1"/>
    <xf numFmtId="168" fontId="29" fillId="0" borderId="1" xfId="2" applyNumberFormat="1" applyFont="1" applyFill="1" applyBorder="1"/>
    <xf numFmtId="0" fontId="0" fillId="0" borderId="17" xfId="0" applyFill="1" applyBorder="1" applyAlignment="1">
      <alignment horizontal="center" wrapText="1"/>
    </xf>
    <xf numFmtId="0" fontId="0" fillId="0" borderId="18" xfId="0" applyFill="1" applyBorder="1" applyAlignment="1">
      <alignment horizontal="center" wrapText="1"/>
    </xf>
    <xf numFmtId="0" fontId="0" fillId="0" borderId="19" xfId="0" applyBorder="1" applyAlignment="1">
      <alignment horizontal="center" wrapText="1"/>
    </xf>
    <xf numFmtId="0" fontId="26" fillId="0" borderId="1" xfId="0" applyFont="1" applyBorder="1" applyAlignment="1">
      <alignment horizontal="center" wrapText="1"/>
    </xf>
    <xf numFmtId="0" fontId="0" fillId="0" borderId="5" xfId="0" applyBorder="1" applyAlignment="1">
      <alignment horizontal="center" wrapText="1"/>
    </xf>
    <xf numFmtId="0" fontId="26" fillId="0" borderId="6" xfId="0" applyFont="1" applyBorder="1" applyAlignment="1">
      <alignment horizontal="center" wrapText="1"/>
    </xf>
    <xf numFmtId="0" fontId="0" fillId="0" borderId="15" xfId="0" applyBorder="1" applyAlignment="1">
      <alignment horizontal="center" wrapText="1"/>
    </xf>
    <xf numFmtId="0" fontId="0" fillId="0" borderId="20" xfId="0" applyBorder="1" applyAlignment="1">
      <alignment horizontal="center" vertical="center" wrapText="1"/>
    </xf>
    <xf numFmtId="0" fontId="26" fillId="0" borderId="15" xfId="0" applyFont="1" applyBorder="1" applyAlignment="1">
      <alignment horizontal="center" wrapText="1"/>
    </xf>
    <xf numFmtId="0" fontId="22" fillId="2" borderId="0" xfId="0" applyFont="1" applyFill="1" applyBorder="1" applyAlignment="1">
      <alignment horizontal="center" wrapText="1"/>
    </xf>
    <xf numFmtId="0" fontId="0" fillId="0" borderId="0" xfId="0" applyBorder="1" applyAlignment="1">
      <alignment horizontal="center" wrapText="1"/>
    </xf>
    <xf numFmtId="0" fontId="0" fillId="0" borderId="21" xfId="0" applyBorder="1" applyAlignment="1">
      <alignment wrapText="1"/>
    </xf>
    <xf numFmtId="0" fontId="0" fillId="0" borderId="19" xfId="0" applyBorder="1" applyAlignment="1">
      <alignment wrapText="1"/>
    </xf>
    <xf numFmtId="0" fontId="0" fillId="0" borderId="22" xfId="0" applyBorder="1" applyAlignment="1">
      <alignment horizontal="center" vertical="center" wrapText="1"/>
    </xf>
    <xf numFmtId="0" fontId="0" fillId="0" borderId="23" xfId="0" applyFill="1" applyBorder="1" applyAlignment="1">
      <alignment horizontal="center" vertical="center" wrapText="1"/>
    </xf>
    <xf numFmtId="0" fontId="0" fillId="0" borderId="24" xfId="0" applyFill="1" applyBorder="1" applyAlignment="1">
      <alignment horizontal="center" vertical="center" wrapText="1"/>
    </xf>
    <xf numFmtId="0" fontId="0" fillId="0" borderId="25" xfId="0" applyBorder="1" applyAlignment="1">
      <alignment horizontal="center" vertical="center" wrapText="1"/>
    </xf>
    <xf numFmtId="0" fontId="0" fillId="0" borderId="26" xfId="0" applyBorder="1" applyAlignment="1">
      <alignment horizontal="center" vertical="center" wrapText="1"/>
    </xf>
    <xf numFmtId="0" fontId="0" fillId="0" borderId="12" xfId="0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169" fontId="23" fillId="0" borderId="0" xfId="0" applyNumberFormat="1" applyFont="1"/>
    <xf numFmtId="0" fontId="23" fillId="0" borderId="0" xfId="0" applyFont="1" applyAlignment="1"/>
    <xf numFmtId="0" fontId="2" fillId="0" borderId="0" xfId="3" applyFont="1" applyFill="1" applyAlignment="1">
      <alignment horizontal="left" vertical="center"/>
    </xf>
    <xf numFmtId="0" fontId="2" fillId="0" borderId="0" xfId="3" applyFont="1" applyFill="1" applyAlignment="1">
      <alignment vertical="center"/>
    </xf>
    <xf numFmtId="0" fontId="7" fillId="0" borderId="0" xfId="3" applyFont="1" applyFill="1" applyAlignment="1">
      <alignment horizontal="center" vertical="center"/>
    </xf>
    <xf numFmtId="0" fontId="6" fillId="0" borderId="0" xfId="3" applyFont="1" applyFill="1"/>
    <xf numFmtId="0" fontId="7" fillId="0" borderId="0" xfId="3" applyFont="1" applyFill="1"/>
    <xf numFmtId="0" fontId="7" fillId="0" borderId="0" xfId="3" applyFont="1" applyFill="1" applyAlignment="1">
      <alignment horizontal="right"/>
    </xf>
    <xf numFmtId="4" fontId="7" fillId="0" borderId="0" xfId="3" applyNumberFormat="1" applyFont="1" applyFill="1"/>
    <xf numFmtId="0" fontId="6" fillId="0" borderId="0" xfId="3" applyFont="1" applyFill="1" applyAlignment="1"/>
    <xf numFmtId="0" fontId="6" fillId="0" borderId="0" xfId="3" applyFont="1" applyFill="1" applyAlignment="1">
      <alignment horizontal="center"/>
    </xf>
    <xf numFmtId="4" fontId="7" fillId="0" borderId="0" xfId="3" applyNumberFormat="1" applyFont="1" applyFill="1" applyBorder="1"/>
    <xf numFmtId="0" fontId="7" fillId="0" borderId="0" xfId="3" applyFont="1" applyFill="1" applyBorder="1"/>
    <xf numFmtId="0" fontId="6" fillId="0" borderId="1" xfId="3" applyFont="1" applyFill="1" applyBorder="1" applyAlignment="1">
      <alignment horizontal="center" vertical="center" wrapText="1"/>
    </xf>
    <xf numFmtId="0" fontId="2" fillId="0" borderId="1" xfId="3" applyFont="1" applyFill="1" applyBorder="1" applyAlignment="1">
      <alignment horizontal="center" vertical="center" wrapText="1"/>
    </xf>
    <xf numFmtId="0" fontId="5" fillId="0" borderId="1" xfId="3" applyFont="1" applyFill="1" applyBorder="1" applyAlignment="1">
      <alignment horizontal="center" vertical="center" wrapText="1"/>
    </xf>
    <xf numFmtId="0" fontId="2" fillId="0" borderId="1" xfId="3" applyFont="1" applyFill="1" applyBorder="1" applyAlignment="1">
      <alignment horizontal="center" vertical="top" wrapText="1"/>
    </xf>
    <xf numFmtId="167" fontId="5" fillId="0" borderId="1" xfId="4" applyNumberFormat="1" applyFont="1" applyFill="1" applyBorder="1" applyAlignment="1">
      <alignment horizontal="center" vertical="center" wrapText="1"/>
    </xf>
    <xf numFmtId="4" fontId="28" fillId="0" borderId="0" xfId="3" applyNumberFormat="1" applyFont="1" applyFill="1"/>
    <xf numFmtId="0" fontId="5" fillId="2" borderId="2" xfId="3" applyFont="1" applyFill="1" applyBorder="1" applyAlignment="1">
      <alignment vertical="center"/>
    </xf>
    <xf numFmtId="0" fontId="5" fillId="2" borderId="3" xfId="3" applyFont="1" applyFill="1" applyBorder="1" applyAlignment="1">
      <alignment vertical="center"/>
    </xf>
    <xf numFmtId="0" fontId="5" fillId="0" borderId="3" xfId="3" applyFont="1" applyFill="1" applyBorder="1" applyAlignment="1">
      <alignment horizontal="center" vertical="center"/>
    </xf>
    <xf numFmtId="165" fontId="5" fillId="0" borderId="3" xfId="4" applyNumberFormat="1" applyFont="1" applyFill="1" applyBorder="1" applyAlignment="1">
      <alignment horizontal="center" vertical="center" wrapText="1"/>
    </xf>
    <xf numFmtId="165" fontId="5" fillId="0" borderId="4" xfId="4" applyNumberFormat="1" applyFont="1" applyFill="1" applyBorder="1" applyAlignment="1">
      <alignment horizontal="center" vertical="center" wrapText="1"/>
    </xf>
    <xf numFmtId="0" fontId="2" fillId="4" borderId="10" xfId="3" applyFont="1" applyFill="1" applyBorder="1" applyAlignment="1">
      <alignment horizontal="center" vertical="center" wrapText="1"/>
    </xf>
    <xf numFmtId="0" fontId="5" fillId="4" borderId="1" xfId="3" applyFont="1" applyFill="1" applyBorder="1" applyAlignment="1">
      <alignment horizontal="center" vertical="center" wrapText="1"/>
    </xf>
    <xf numFmtId="167" fontId="5" fillId="4" borderId="1" xfId="4" applyNumberFormat="1" applyFont="1" applyFill="1" applyBorder="1" applyAlignment="1">
      <alignment horizontal="center" vertical="center" wrapText="1"/>
    </xf>
    <xf numFmtId="0" fontId="2" fillId="4" borderId="5" xfId="3" applyFont="1" applyFill="1" applyBorder="1" applyAlignment="1">
      <alignment horizontal="center" vertical="center" wrapText="1"/>
    </xf>
    <xf numFmtId="0" fontId="2" fillId="4" borderId="15" xfId="3" applyFont="1" applyFill="1" applyBorder="1" applyAlignment="1">
      <alignment horizontal="center" vertical="center" wrapText="1"/>
    </xf>
    <xf numFmtId="0" fontId="2" fillId="2" borderId="5" xfId="3" applyFont="1" applyFill="1" applyBorder="1" applyAlignment="1">
      <alignment horizontal="center" vertical="center" wrapText="1"/>
    </xf>
    <xf numFmtId="0" fontId="2" fillId="2" borderId="15" xfId="3" applyFont="1" applyFill="1" applyBorder="1" applyAlignment="1">
      <alignment horizontal="center" vertical="center" wrapText="1"/>
    </xf>
    <xf numFmtId="167" fontId="2" fillId="0" borderId="1" xfId="4" applyNumberFormat="1" applyFont="1" applyFill="1" applyBorder="1" applyAlignment="1">
      <alignment horizontal="center" vertical="center" wrapText="1"/>
    </xf>
    <xf numFmtId="0" fontId="28" fillId="0" borderId="0" xfId="3" applyFont="1" applyFill="1"/>
    <xf numFmtId="0" fontId="5" fillId="2" borderId="1" xfId="3" applyFont="1" applyFill="1" applyBorder="1" applyAlignment="1">
      <alignment horizontal="center" vertical="center" wrapText="1"/>
    </xf>
    <xf numFmtId="167" fontId="5" fillId="2" borderId="1" xfId="4" applyNumberFormat="1" applyFont="1" applyFill="1" applyBorder="1" applyAlignment="1">
      <alignment horizontal="center" vertical="center" wrapText="1"/>
    </xf>
    <xf numFmtId="0" fontId="23" fillId="0" borderId="2" xfId="0" applyFont="1" applyFill="1" applyBorder="1" applyAlignment="1">
      <alignment horizontal="left" vertical="center"/>
    </xf>
    <xf numFmtId="0" fontId="23" fillId="0" borderId="4" xfId="0" applyFont="1" applyFill="1" applyBorder="1" applyAlignment="1">
      <alignment horizontal="left" vertical="center"/>
    </xf>
    <xf numFmtId="0" fontId="23" fillId="0" borderId="2" xfId="0" applyFont="1" applyFill="1" applyBorder="1" applyAlignment="1">
      <alignment horizontal="left" vertical="center" wrapText="1"/>
    </xf>
    <xf numFmtId="0" fontId="23" fillId="0" borderId="4" xfId="0" applyFont="1" applyFill="1" applyBorder="1" applyAlignment="1">
      <alignment horizontal="left" vertical="center" wrapText="1"/>
    </xf>
    <xf numFmtId="0" fontId="7" fillId="0" borderId="2" xfId="0" applyFont="1" applyFill="1" applyBorder="1" applyAlignment="1">
      <alignment horizontal="left" vertical="center" wrapText="1"/>
    </xf>
    <xf numFmtId="0" fontId="7" fillId="0" borderId="4" xfId="0" applyFont="1" applyFill="1" applyBorder="1" applyAlignment="1">
      <alignment horizontal="left" vertical="center" wrapText="1"/>
    </xf>
    <xf numFmtId="0" fontId="27" fillId="0" borderId="0" xfId="0" applyFont="1" applyAlignment="1">
      <alignment horizontal="center" vertical="center" wrapText="1"/>
    </xf>
    <xf numFmtId="0" fontId="31" fillId="0" borderId="0" xfId="0" applyFont="1" applyFill="1" applyAlignment="1">
      <alignment horizontal="center" vertical="center"/>
    </xf>
    <xf numFmtId="0" fontId="30" fillId="0" borderId="0" xfId="0" applyFont="1" applyFill="1" applyAlignment="1">
      <alignment horizontal="center" vertical="center"/>
    </xf>
    <xf numFmtId="0" fontId="31" fillId="0" borderId="0" xfId="0" applyFont="1" applyFill="1" applyAlignment="1">
      <alignment horizontal="center" vertical="center" wrapText="1"/>
    </xf>
    <xf numFmtId="0" fontId="23" fillId="0" borderId="10" xfId="0" applyFont="1" applyFill="1" applyBorder="1" applyAlignment="1">
      <alignment horizontal="left" vertical="center" wrapText="1"/>
    </xf>
    <xf numFmtId="0" fontId="23" fillId="0" borderId="5" xfId="0" applyFont="1" applyFill="1" applyBorder="1" applyAlignment="1">
      <alignment horizontal="left" vertical="center" wrapText="1"/>
    </xf>
    <xf numFmtId="0" fontId="23" fillId="0" borderId="15" xfId="0" applyFont="1" applyFill="1" applyBorder="1" applyAlignment="1">
      <alignment horizontal="left" vertical="center" wrapText="1"/>
    </xf>
    <xf numFmtId="0" fontId="7" fillId="0" borderId="2" xfId="0" applyFont="1" applyFill="1" applyBorder="1" applyAlignment="1">
      <alignment horizontal="left" vertical="center"/>
    </xf>
    <xf numFmtId="0" fontId="7" fillId="0" borderId="4" xfId="0" applyFont="1" applyFill="1" applyBorder="1" applyAlignment="1">
      <alignment horizontal="left" vertical="center"/>
    </xf>
    <xf numFmtId="0" fontId="22" fillId="3" borderId="27" xfId="0" applyFont="1" applyFill="1" applyBorder="1" applyAlignment="1">
      <alignment horizontal="center" wrapText="1"/>
    </xf>
    <xf numFmtId="0" fontId="22" fillId="3" borderId="28" xfId="0" applyFont="1" applyFill="1" applyBorder="1" applyAlignment="1">
      <alignment horizontal="center" wrapText="1"/>
    </xf>
    <xf numFmtId="0" fontId="22" fillId="3" borderId="29" xfId="0" applyFont="1" applyFill="1" applyBorder="1" applyAlignment="1">
      <alignment horizontal="center" wrapText="1"/>
    </xf>
    <xf numFmtId="0" fontId="0" fillId="0" borderId="33" xfId="0" applyBorder="1" applyAlignment="1">
      <alignment horizontal="center" wrapText="1"/>
    </xf>
    <xf numFmtId="0" fontId="0" fillId="0" borderId="18" xfId="0" applyBorder="1" applyAlignment="1">
      <alignment horizontal="center" wrapText="1"/>
    </xf>
    <xf numFmtId="0" fontId="0" fillId="0" borderId="5" xfId="0" applyBorder="1" applyAlignment="1">
      <alignment horizontal="center" vertical="center" wrapText="1"/>
    </xf>
    <xf numFmtId="0" fontId="0" fillId="0" borderId="15" xfId="0" applyBorder="1" applyAlignment="1">
      <alignment horizontal="center" vertical="center" wrapText="1"/>
    </xf>
    <xf numFmtId="0" fontId="26" fillId="0" borderId="27" xfId="0" applyFont="1" applyBorder="1" applyAlignment="1">
      <alignment horizontal="center" wrapText="1"/>
    </xf>
    <xf numFmtId="0" fontId="26" fillId="0" borderId="28" xfId="0" applyFont="1" applyBorder="1" applyAlignment="1">
      <alignment horizontal="center" wrapText="1"/>
    </xf>
    <xf numFmtId="0" fontId="26" fillId="0" borderId="29" xfId="0" applyFont="1" applyBorder="1" applyAlignment="1">
      <alignment horizontal="center" wrapText="1"/>
    </xf>
    <xf numFmtId="0" fontId="22" fillId="3" borderId="30" xfId="0" applyFont="1" applyFill="1" applyBorder="1" applyAlignment="1">
      <alignment horizontal="center" wrapText="1"/>
    </xf>
    <xf numFmtId="0" fontId="22" fillId="3" borderId="31" xfId="0" applyFont="1" applyFill="1" applyBorder="1" applyAlignment="1">
      <alignment horizontal="center" wrapText="1"/>
    </xf>
    <xf numFmtId="0" fontId="22" fillId="3" borderId="32" xfId="0" applyFont="1" applyFill="1" applyBorder="1" applyAlignment="1">
      <alignment horizontal="center" wrapText="1"/>
    </xf>
    <xf numFmtId="0" fontId="0" fillId="0" borderId="20" xfId="0" applyBorder="1" applyAlignment="1">
      <alignment horizontal="center" vertical="center" wrapText="1"/>
    </xf>
    <xf numFmtId="0" fontId="0" fillId="0" borderId="13" xfId="0" applyBorder="1" applyAlignment="1">
      <alignment horizontal="center" vertical="center" wrapText="1"/>
    </xf>
    <xf numFmtId="0" fontId="0" fillId="0" borderId="19" xfId="0" applyBorder="1" applyAlignment="1">
      <alignment horizontal="center" wrapText="1"/>
    </xf>
    <xf numFmtId="0" fontId="0" fillId="0" borderId="12" xfId="0" applyBorder="1" applyAlignment="1">
      <alignment horizontal="center" vertical="center" wrapText="1"/>
    </xf>
    <xf numFmtId="0" fontId="0" fillId="0" borderId="16" xfId="0" applyBorder="1" applyAlignment="1">
      <alignment horizontal="center" wrapText="1"/>
    </xf>
    <xf numFmtId="0" fontId="0" fillId="0" borderId="1" xfId="0" applyBorder="1" applyAlignment="1">
      <alignment horizontal="center" vertical="center" wrapText="1"/>
    </xf>
    <xf numFmtId="0" fontId="0" fillId="0" borderId="34" xfId="0" applyBorder="1" applyAlignment="1">
      <alignment horizontal="center" vertical="center" wrapText="1"/>
    </xf>
    <xf numFmtId="0" fontId="0" fillId="0" borderId="35" xfId="0" applyBorder="1" applyAlignment="1">
      <alignment horizontal="center" vertical="center" wrapText="1"/>
    </xf>
    <xf numFmtId="0" fontId="0" fillId="0" borderId="17" xfId="0" applyBorder="1" applyAlignment="1">
      <alignment horizontal="center" wrapText="1"/>
    </xf>
    <xf numFmtId="0" fontId="0" fillId="0" borderId="10" xfId="0" applyBorder="1" applyAlignment="1">
      <alignment horizontal="center" vertical="center" wrapText="1"/>
    </xf>
    <xf numFmtId="0" fontId="0" fillId="0" borderId="8" xfId="0" applyBorder="1" applyAlignment="1">
      <alignment horizontal="center" vertical="center" wrapText="1"/>
    </xf>
    <xf numFmtId="0" fontId="0" fillId="0" borderId="15" xfId="0" applyBorder="1" applyAlignment="1">
      <alignment horizontal="center" wrapText="1"/>
    </xf>
    <xf numFmtId="0" fontId="0" fillId="0" borderId="1" xfId="0" applyBorder="1" applyAlignment="1">
      <alignment horizontal="center" wrapText="1"/>
    </xf>
    <xf numFmtId="0" fontId="21" fillId="0" borderId="15" xfId="0" applyFont="1" applyBorder="1" applyAlignment="1">
      <alignment horizontal="center" vertical="center" wrapText="1"/>
    </xf>
    <xf numFmtId="0" fontId="21" fillId="0" borderId="1" xfId="0" applyFont="1" applyBorder="1" applyAlignment="1">
      <alignment horizontal="center" vertical="center" wrapText="1"/>
    </xf>
    <xf numFmtId="0" fontId="26" fillId="0" borderId="10" xfId="0" applyFont="1" applyBorder="1" applyAlignment="1">
      <alignment horizontal="center" wrapText="1"/>
    </xf>
    <xf numFmtId="0" fontId="0" fillId="0" borderId="24" xfId="0" applyBorder="1" applyAlignment="1">
      <alignment horizontal="center" vertical="center" wrapText="1"/>
    </xf>
    <xf numFmtId="0" fontId="0" fillId="0" borderId="22" xfId="0" applyBorder="1" applyAlignment="1">
      <alignment horizontal="center" vertical="center" wrapText="1"/>
    </xf>
    <xf numFmtId="0" fontId="21" fillId="0" borderId="38" xfId="0" applyFont="1" applyBorder="1" applyAlignment="1">
      <alignment horizontal="center" vertical="center" wrapText="1"/>
    </xf>
    <xf numFmtId="0" fontId="21" fillId="0" borderId="37" xfId="0" applyFont="1" applyBorder="1" applyAlignment="1">
      <alignment horizontal="center" vertical="center" wrapText="1"/>
    </xf>
    <xf numFmtId="0" fontId="21" fillId="0" borderId="35" xfId="0" applyFont="1" applyBorder="1" applyAlignment="1">
      <alignment horizontal="center" vertical="center" wrapText="1"/>
    </xf>
    <xf numFmtId="0" fontId="21" fillId="0" borderId="14" xfId="0" applyFont="1" applyBorder="1" applyAlignment="1">
      <alignment horizontal="center" vertical="center" wrapText="1"/>
    </xf>
    <xf numFmtId="0" fontId="21" fillId="0" borderId="20" xfId="0" applyFont="1" applyBorder="1" applyAlignment="1">
      <alignment horizontal="center" vertical="center" wrapText="1"/>
    </xf>
    <xf numFmtId="0" fontId="21" fillId="0" borderId="13" xfId="0" applyFont="1" applyBorder="1" applyAlignment="1">
      <alignment horizontal="center" vertical="center" wrapText="1"/>
    </xf>
    <xf numFmtId="0" fontId="21" fillId="0" borderId="33" xfId="0" applyFont="1" applyFill="1" applyBorder="1" applyAlignment="1">
      <alignment horizontal="center" wrapText="1"/>
    </xf>
    <xf numFmtId="0" fontId="21" fillId="0" borderId="5" xfId="0" applyFont="1" applyFill="1" applyBorder="1" applyAlignment="1">
      <alignment horizontal="center" vertical="center" wrapText="1"/>
    </xf>
    <xf numFmtId="0" fontId="21" fillId="0" borderId="34" xfId="0" applyFont="1" applyBorder="1" applyAlignment="1">
      <alignment horizontal="center" vertical="center" wrapText="1"/>
    </xf>
    <xf numFmtId="0" fontId="21" fillId="0" borderId="16" xfId="0" applyFont="1" applyFill="1" applyBorder="1" applyAlignment="1">
      <alignment horizontal="center" wrapText="1"/>
    </xf>
    <xf numFmtId="0" fontId="21" fillId="0" borderId="1" xfId="0" applyFont="1" applyFill="1" applyBorder="1" applyAlignment="1">
      <alignment horizontal="center" wrapText="1"/>
    </xf>
    <xf numFmtId="0" fontId="26" fillId="0" borderId="1" xfId="0" applyFont="1" applyBorder="1" applyAlignment="1">
      <alignment horizontal="center" wrapText="1"/>
    </xf>
    <xf numFmtId="0" fontId="21" fillId="0" borderId="1" xfId="0" applyFont="1" applyFill="1" applyBorder="1" applyAlignment="1">
      <alignment horizontal="center" vertical="center" wrapText="1"/>
    </xf>
    <xf numFmtId="0" fontId="21" fillId="0" borderId="35" xfId="0" applyFont="1" applyFill="1" applyBorder="1" applyAlignment="1">
      <alignment horizontal="center" vertical="center" wrapText="1"/>
    </xf>
    <xf numFmtId="0" fontId="26" fillId="0" borderId="36" xfId="0" applyFont="1" applyBorder="1" applyAlignment="1">
      <alignment horizontal="center" wrapText="1"/>
    </xf>
    <xf numFmtId="0" fontId="26" fillId="0" borderId="6" xfId="0" applyFont="1" applyBorder="1" applyAlignment="1">
      <alignment horizontal="center" wrapText="1"/>
    </xf>
    <xf numFmtId="0" fontId="26" fillId="0" borderId="37" xfId="0" applyFont="1" applyBorder="1" applyAlignment="1">
      <alignment horizontal="center" wrapText="1"/>
    </xf>
    <xf numFmtId="0" fontId="21" fillId="0" borderId="18" xfId="0" applyFont="1" applyFill="1" applyBorder="1" applyAlignment="1">
      <alignment horizontal="center" wrapText="1"/>
    </xf>
    <xf numFmtId="0" fontId="21" fillId="0" borderId="20" xfId="0" applyFont="1" applyFill="1" applyBorder="1" applyAlignment="1">
      <alignment horizontal="center" vertical="center" wrapText="1"/>
    </xf>
    <xf numFmtId="0" fontId="21" fillId="0" borderId="34" xfId="0" applyFont="1" applyFill="1" applyBorder="1" applyAlignment="1">
      <alignment horizontal="center" vertical="center" wrapText="1"/>
    </xf>
    <xf numFmtId="0" fontId="21" fillId="0" borderId="17" xfId="0" applyFont="1" applyFill="1" applyBorder="1" applyAlignment="1">
      <alignment horizontal="center" wrapText="1"/>
    </xf>
    <xf numFmtId="0" fontId="21" fillId="0" borderId="10" xfId="0" applyFont="1" applyFill="1" applyBorder="1" applyAlignment="1">
      <alignment horizontal="center" vertical="center" wrapText="1"/>
    </xf>
    <xf numFmtId="0" fontId="21" fillId="0" borderId="15" xfId="0" applyFont="1" applyFill="1" applyBorder="1" applyAlignment="1">
      <alignment horizontal="center" vertical="center" wrapText="1"/>
    </xf>
    <xf numFmtId="0" fontId="21" fillId="0" borderId="19" xfId="0" applyFont="1" applyFill="1" applyBorder="1" applyAlignment="1">
      <alignment horizontal="center" wrapText="1"/>
    </xf>
    <xf numFmtId="0" fontId="21" fillId="0" borderId="12" xfId="0" applyFont="1" applyFill="1" applyBorder="1" applyAlignment="1">
      <alignment horizontal="center" vertical="center" wrapText="1"/>
    </xf>
    <xf numFmtId="0" fontId="21" fillId="0" borderId="13" xfId="0" applyFont="1" applyFill="1" applyBorder="1" applyAlignment="1">
      <alignment horizontal="center" vertical="center" wrapText="1"/>
    </xf>
    <xf numFmtId="0" fontId="20" fillId="0" borderId="0" xfId="0" applyFont="1" applyAlignment="1">
      <alignment horizontal="center" vertical="center" wrapText="1"/>
    </xf>
    <xf numFmtId="0" fontId="23" fillId="0" borderId="0" xfId="0" applyFont="1" applyAlignment="1">
      <alignment horizontal="center" vertical="center" wrapText="1"/>
    </xf>
    <xf numFmtId="0" fontId="23" fillId="0" borderId="0" xfId="0" applyFont="1" applyAlignment="1">
      <alignment horizontal="justify" vertical="center" wrapText="1"/>
    </xf>
    <xf numFmtId="0" fontId="30" fillId="0" borderId="0" xfId="0" applyFont="1" applyAlignment="1">
      <alignment horizontal="center" vertical="center" wrapText="1"/>
    </xf>
    <xf numFmtId="0" fontId="16" fillId="0" borderId="0" xfId="0" applyFont="1" applyAlignment="1">
      <alignment horizontal="center" vertical="center" wrapText="1"/>
    </xf>
    <xf numFmtId="0" fontId="6" fillId="2" borderId="0" xfId="0" applyFont="1" applyFill="1" applyAlignment="1">
      <alignment horizontal="center" vertical="center"/>
    </xf>
    <xf numFmtId="0" fontId="13" fillId="2" borderId="0" xfId="0" applyFont="1" applyFill="1" applyBorder="1" applyAlignment="1">
      <alignment horizontal="left" vertical="center"/>
    </xf>
    <xf numFmtId="0" fontId="9" fillId="2" borderId="0" xfId="0" applyFont="1" applyFill="1" applyBorder="1" applyAlignment="1">
      <alignment horizontal="left" vertical="center"/>
    </xf>
    <xf numFmtId="0" fontId="2" fillId="0" borderId="10" xfId="0" applyFont="1" applyFill="1" applyBorder="1" applyAlignment="1">
      <alignment horizontal="left" vertical="center" wrapText="1"/>
    </xf>
    <xf numFmtId="0" fontId="2" fillId="0" borderId="5" xfId="0" applyFont="1" applyFill="1" applyBorder="1" applyAlignment="1">
      <alignment horizontal="left" vertical="center" wrapText="1"/>
    </xf>
    <xf numFmtId="0" fontId="2" fillId="0" borderId="15" xfId="0" applyFont="1" applyFill="1" applyBorder="1" applyAlignment="1">
      <alignment horizontal="left" vertical="center" wrapText="1"/>
    </xf>
    <xf numFmtId="0" fontId="10" fillId="0" borderId="10" xfId="0" applyFont="1" applyFill="1" applyBorder="1" applyAlignment="1">
      <alignment horizontal="left" vertical="center" wrapText="1"/>
    </xf>
    <xf numFmtId="0" fontId="10" fillId="0" borderId="5" xfId="0" applyFont="1" applyFill="1" applyBorder="1" applyAlignment="1">
      <alignment horizontal="left" vertical="center" wrapText="1"/>
    </xf>
    <xf numFmtId="0" fontId="10" fillId="0" borderId="15" xfId="0" applyFont="1" applyFill="1" applyBorder="1" applyAlignment="1">
      <alignment horizontal="left" vertical="center" wrapText="1"/>
    </xf>
    <xf numFmtId="0" fontId="10" fillId="0" borderId="1" xfId="0" applyFont="1" applyFill="1" applyBorder="1" applyAlignment="1">
      <alignment horizontal="left" vertical="center" wrapText="1"/>
    </xf>
    <xf numFmtId="0" fontId="2" fillId="0" borderId="1" xfId="0" applyFont="1" applyFill="1" applyBorder="1" applyAlignment="1">
      <alignment horizontal="left" vertical="center" wrapText="1"/>
    </xf>
    <xf numFmtId="0" fontId="12" fillId="0" borderId="10" xfId="0" applyFont="1" applyFill="1" applyBorder="1" applyAlignment="1">
      <alignment horizontal="left" vertical="center" wrapText="1"/>
    </xf>
    <xf numFmtId="0" fontId="12" fillId="0" borderId="5" xfId="0" applyFont="1" applyFill="1" applyBorder="1" applyAlignment="1">
      <alignment horizontal="left" vertical="center" wrapText="1"/>
    </xf>
    <xf numFmtId="0" fontId="12" fillId="0" borderId="15" xfId="0" applyFont="1" applyFill="1" applyBorder="1" applyAlignment="1">
      <alignment horizontal="left" vertical="center" wrapText="1"/>
    </xf>
    <xf numFmtId="0" fontId="2" fillId="0" borderId="10" xfId="0" applyFont="1" applyFill="1" applyBorder="1" applyAlignment="1">
      <alignment horizontal="center" vertical="center" wrapText="1"/>
    </xf>
    <xf numFmtId="0" fontId="2" fillId="0" borderId="5" xfId="0" applyFont="1" applyFill="1" applyBorder="1" applyAlignment="1">
      <alignment horizontal="center" vertical="center" wrapText="1"/>
    </xf>
    <xf numFmtId="0" fontId="2" fillId="0" borderId="15" xfId="0" applyFont="1" applyFill="1" applyBorder="1" applyAlignment="1">
      <alignment horizontal="center" vertical="center" wrapText="1"/>
    </xf>
    <xf numFmtId="0" fontId="5" fillId="2" borderId="10" xfId="3" applyFont="1" applyFill="1" applyBorder="1" applyAlignment="1">
      <alignment horizontal="center" vertical="center" wrapText="1"/>
    </xf>
    <xf numFmtId="0" fontId="5" fillId="2" borderId="5" xfId="3" applyFont="1" applyFill="1" applyBorder="1" applyAlignment="1">
      <alignment horizontal="center" vertical="center" wrapText="1"/>
    </xf>
    <xf numFmtId="0" fontId="5" fillId="2" borderId="15" xfId="3" applyFont="1" applyFill="1" applyBorder="1" applyAlignment="1">
      <alignment horizontal="center" vertical="center" wrapText="1"/>
    </xf>
    <xf numFmtId="0" fontId="2" fillId="2" borderId="10" xfId="3" applyFont="1" applyFill="1" applyBorder="1" applyAlignment="1">
      <alignment horizontal="left" vertical="center" wrapText="1"/>
    </xf>
    <xf numFmtId="0" fontId="2" fillId="2" borderId="5" xfId="3" applyFont="1" applyFill="1" applyBorder="1" applyAlignment="1">
      <alignment horizontal="left" vertical="center" wrapText="1"/>
    </xf>
    <xf numFmtId="0" fontId="2" fillId="2" borderId="15" xfId="3" applyFont="1" applyFill="1" applyBorder="1" applyAlignment="1">
      <alignment horizontal="left" vertical="center" wrapText="1"/>
    </xf>
    <xf numFmtId="0" fontId="5" fillId="2" borderId="2" xfId="3" applyFont="1" applyFill="1" applyBorder="1" applyAlignment="1">
      <alignment horizontal="left" vertical="center" wrapText="1"/>
    </xf>
    <xf numFmtId="0" fontId="5" fillId="2" borderId="3" xfId="3" applyFont="1" applyFill="1" applyBorder="1" applyAlignment="1">
      <alignment horizontal="left" vertical="center" wrapText="1"/>
    </xf>
    <xf numFmtId="0" fontId="5" fillId="2" borderId="4" xfId="3" applyFont="1" applyFill="1" applyBorder="1" applyAlignment="1">
      <alignment horizontal="left" vertical="center" wrapText="1"/>
    </xf>
    <xf numFmtId="0" fontId="5" fillId="2" borderId="1" xfId="3" applyFont="1" applyFill="1" applyBorder="1" applyAlignment="1">
      <alignment horizontal="left" vertical="center" wrapText="1"/>
    </xf>
    <xf numFmtId="0" fontId="14" fillId="0" borderId="0" xfId="3" applyFont="1" applyFill="1" applyBorder="1" applyAlignment="1">
      <alignment horizontal="center"/>
    </xf>
    <xf numFmtId="0" fontId="2" fillId="0" borderId="10" xfId="3" applyFont="1" applyFill="1" applyBorder="1" applyAlignment="1">
      <alignment horizontal="center" vertical="center" wrapText="1"/>
    </xf>
    <xf numFmtId="0" fontId="2" fillId="0" borderId="15" xfId="3" applyFont="1" applyFill="1" applyBorder="1" applyAlignment="1">
      <alignment horizontal="center" vertical="center" wrapText="1"/>
    </xf>
    <xf numFmtId="0" fontId="2" fillId="0" borderId="1" xfId="3" applyFont="1" applyFill="1" applyBorder="1" applyAlignment="1">
      <alignment horizontal="center" vertical="center" wrapText="1"/>
    </xf>
    <xf numFmtId="0" fontId="2" fillId="4" borderId="1" xfId="3" applyFont="1" applyFill="1" applyBorder="1" applyAlignment="1">
      <alignment horizontal="center" vertical="center" wrapText="1"/>
    </xf>
    <xf numFmtId="0" fontId="2" fillId="2" borderId="1" xfId="3" applyFont="1" applyFill="1" applyBorder="1" applyAlignment="1">
      <alignment horizontal="center" vertical="center" wrapText="1"/>
    </xf>
    <xf numFmtId="0" fontId="5" fillId="4" borderId="1" xfId="3" applyFont="1" applyFill="1" applyBorder="1" applyAlignment="1">
      <alignment horizontal="left" vertical="center" wrapText="1"/>
    </xf>
    <xf numFmtId="0" fontId="8" fillId="2" borderId="1" xfId="3" applyFont="1" applyFill="1" applyBorder="1" applyAlignment="1">
      <alignment horizontal="left" vertical="center" wrapText="1"/>
    </xf>
    <xf numFmtId="0" fontId="2" fillId="2" borderId="10" xfId="3" applyFont="1" applyFill="1" applyBorder="1" applyAlignment="1">
      <alignment horizontal="center" vertical="center" wrapText="1"/>
    </xf>
    <xf numFmtId="0" fontId="2" fillId="2" borderId="5" xfId="3" applyFont="1" applyFill="1" applyBorder="1" applyAlignment="1">
      <alignment horizontal="center" vertical="center" wrapText="1"/>
    </xf>
    <xf numFmtId="0" fontId="2" fillId="2" borderId="15" xfId="3" applyFont="1" applyFill="1" applyBorder="1" applyAlignment="1">
      <alignment horizontal="center" vertical="center" wrapText="1"/>
    </xf>
  </cellXfs>
  <cellStyles count="5">
    <cellStyle name="Гиперссылка" xfId="1" builtinId="8"/>
    <cellStyle name="Обычный" xfId="0" builtinId="0"/>
    <cellStyle name="Обычный 2" xfId="3"/>
    <cellStyle name="Финансовый" xfId="2" builtinId="3"/>
    <cellStyle name="Финансовый 2" xfId="4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jpe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41" Type="http://schemas.openxmlformats.org/officeDocument/2006/relationships/image" Target="../media/image41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jpeg"/><Relationship Id="rId5" Type="http://schemas.openxmlformats.org/officeDocument/2006/relationships/image" Target="../media/image5.jpe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jpe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66675</xdr:colOff>
      <xdr:row>78</xdr:row>
      <xdr:rowOff>57150</xdr:rowOff>
    </xdr:from>
    <xdr:to>
      <xdr:col>2</xdr:col>
      <xdr:colOff>1571625</xdr:colOff>
      <xdr:row>78</xdr:row>
      <xdr:rowOff>314325</xdr:rowOff>
    </xdr:to>
    <xdr:pic>
      <xdr:nvPicPr>
        <xdr:cNvPr id="20404" name="Рисунок 4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3102" t="23515" r="19064" b="11255"/>
        <a:stretch>
          <a:fillRect/>
        </a:stretch>
      </xdr:blipFill>
      <xdr:spPr bwMode="auto">
        <a:xfrm>
          <a:off x="2095500" y="58702575"/>
          <a:ext cx="15049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95250</xdr:colOff>
      <xdr:row>76</xdr:row>
      <xdr:rowOff>28575</xdr:rowOff>
    </xdr:from>
    <xdr:to>
      <xdr:col>2</xdr:col>
      <xdr:colOff>1552575</xdr:colOff>
      <xdr:row>76</xdr:row>
      <xdr:rowOff>714375</xdr:rowOff>
    </xdr:to>
    <xdr:pic>
      <xdr:nvPicPr>
        <xdr:cNvPr id="20405" name="Рисунок 44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1800" t="24590" r="30359" b="20642"/>
        <a:stretch>
          <a:fillRect/>
        </a:stretch>
      </xdr:blipFill>
      <xdr:spPr bwMode="auto">
        <a:xfrm>
          <a:off x="2124075" y="57283350"/>
          <a:ext cx="1457325" cy="685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228600</xdr:colOff>
      <xdr:row>75</xdr:row>
      <xdr:rowOff>76200</xdr:rowOff>
    </xdr:from>
    <xdr:to>
      <xdr:col>2</xdr:col>
      <xdr:colOff>1600200</xdr:colOff>
      <xdr:row>75</xdr:row>
      <xdr:rowOff>647700</xdr:rowOff>
    </xdr:to>
    <xdr:pic>
      <xdr:nvPicPr>
        <xdr:cNvPr id="20406" name="Рисунок 45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5691" t="16455" r="30936" b="32098"/>
        <a:stretch>
          <a:fillRect/>
        </a:stretch>
      </xdr:blipFill>
      <xdr:spPr bwMode="auto">
        <a:xfrm>
          <a:off x="2257425" y="56397525"/>
          <a:ext cx="13716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66675</xdr:colOff>
      <xdr:row>78</xdr:row>
      <xdr:rowOff>19050</xdr:rowOff>
    </xdr:from>
    <xdr:to>
      <xdr:col>2</xdr:col>
      <xdr:colOff>1524000</xdr:colOff>
      <xdr:row>78</xdr:row>
      <xdr:rowOff>257175</xdr:rowOff>
    </xdr:to>
    <xdr:pic>
      <xdr:nvPicPr>
        <xdr:cNvPr id="20407" name="Рисунок 46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2083" t="19315" r="28899" b="24854"/>
        <a:stretch>
          <a:fillRect/>
        </a:stretch>
      </xdr:blipFill>
      <xdr:spPr bwMode="auto">
        <a:xfrm>
          <a:off x="2095500" y="58664475"/>
          <a:ext cx="14573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64</xdr:row>
      <xdr:rowOff>57150</xdr:rowOff>
    </xdr:from>
    <xdr:to>
      <xdr:col>2</xdr:col>
      <xdr:colOff>1562100</xdr:colOff>
      <xdr:row>64</xdr:row>
      <xdr:rowOff>933450</xdr:rowOff>
    </xdr:to>
    <xdr:pic>
      <xdr:nvPicPr>
        <xdr:cNvPr id="20408" name="Рисунок 47" descr="F:\Остановочные павильоны\IMG_2671.JPG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3065" t="12437" r="9711" b="5499"/>
        <a:stretch>
          <a:fillRect/>
        </a:stretch>
      </xdr:blipFill>
      <xdr:spPr bwMode="auto">
        <a:xfrm>
          <a:off x="2076450" y="49777650"/>
          <a:ext cx="151447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28</xdr:row>
      <xdr:rowOff>85725</xdr:rowOff>
    </xdr:from>
    <xdr:to>
      <xdr:col>2</xdr:col>
      <xdr:colOff>1543050</xdr:colOff>
      <xdr:row>29</xdr:row>
      <xdr:rowOff>457200</xdr:rowOff>
    </xdr:to>
    <xdr:pic>
      <xdr:nvPicPr>
        <xdr:cNvPr id="20409" name="Рисунок 48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6464" t="34950" r="37312" b="30382"/>
        <a:stretch>
          <a:fillRect/>
        </a:stretch>
      </xdr:blipFill>
      <xdr:spPr bwMode="auto">
        <a:xfrm>
          <a:off x="2114550" y="32785050"/>
          <a:ext cx="1457325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66675</xdr:colOff>
      <xdr:row>23</xdr:row>
      <xdr:rowOff>47625</xdr:rowOff>
    </xdr:from>
    <xdr:to>
      <xdr:col>2</xdr:col>
      <xdr:colOff>1571625</xdr:colOff>
      <xdr:row>24</xdr:row>
      <xdr:rowOff>400050</xdr:rowOff>
    </xdr:to>
    <xdr:pic>
      <xdr:nvPicPr>
        <xdr:cNvPr id="20410" name="Рисунок 49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202" t="39073" r="42963" b="38351"/>
        <a:stretch>
          <a:fillRect/>
        </a:stretch>
      </xdr:blipFill>
      <xdr:spPr bwMode="auto">
        <a:xfrm>
          <a:off x="2095500" y="29956125"/>
          <a:ext cx="150495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59</xdr:row>
      <xdr:rowOff>76200</xdr:rowOff>
    </xdr:from>
    <xdr:to>
      <xdr:col>2</xdr:col>
      <xdr:colOff>1543050</xdr:colOff>
      <xdr:row>61</xdr:row>
      <xdr:rowOff>0</xdr:rowOff>
    </xdr:to>
    <xdr:pic>
      <xdr:nvPicPr>
        <xdr:cNvPr id="20411" name="Рисунок 50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0807" t="18494" r="26431" b="31969"/>
        <a:stretch>
          <a:fillRect/>
        </a:stretch>
      </xdr:blipFill>
      <xdr:spPr bwMode="auto">
        <a:xfrm>
          <a:off x="2076450" y="47529750"/>
          <a:ext cx="1495425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78</xdr:row>
      <xdr:rowOff>66675</xdr:rowOff>
    </xdr:from>
    <xdr:to>
      <xdr:col>2</xdr:col>
      <xdr:colOff>1228725</xdr:colOff>
      <xdr:row>78</xdr:row>
      <xdr:rowOff>733425</xdr:rowOff>
    </xdr:to>
    <xdr:pic>
      <xdr:nvPicPr>
        <xdr:cNvPr id="20412" name="Рисунок 53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9424" r="16814" b="26945"/>
        <a:stretch>
          <a:fillRect/>
        </a:stretch>
      </xdr:blipFill>
      <xdr:spPr bwMode="auto">
        <a:xfrm>
          <a:off x="2114550" y="58712100"/>
          <a:ext cx="11430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57150</xdr:colOff>
      <xdr:row>81</xdr:row>
      <xdr:rowOff>66675</xdr:rowOff>
    </xdr:from>
    <xdr:to>
      <xdr:col>2</xdr:col>
      <xdr:colOff>1571625</xdr:colOff>
      <xdr:row>81</xdr:row>
      <xdr:rowOff>390525</xdr:rowOff>
    </xdr:to>
    <xdr:pic>
      <xdr:nvPicPr>
        <xdr:cNvPr id="20413" name="Рисунок 54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2066" t="20164" r="18546" b="26309"/>
        <a:stretch>
          <a:fillRect/>
        </a:stretch>
      </xdr:blipFill>
      <xdr:spPr bwMode="auto">
        <a:xfrm>
          <a:off x="2085975" y="60712350"/>
          <a:ext cx="151447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66</xdr:row>
      <xdr:rowOff>57150</xdr:rowOff>
    </xdr:from>
    <xdr:to>
      <xdr:col>2</xdr:col>
      <xdr:colOff>1571625</xdr:colOff>
      <xdr:row>67</xdr:row>
      <xdr:rowOff>209550</xdr:rowOff>
    </xdr:to>
    <xdr:pic>
      <xdr:nvPicPr>
        <xdr:cNvPr id="20414" name="Рисунок 55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6135" t="18243" r="27686" b="38428"/>
        <a:stretch>
          <a:fillRect/>
        </a:stretch>
      </xdr:blipFill>
      <xdr:spPr bwMode="auto">
        <a:xfrm>
          <a:off x="2057400" y="51092100"/>
          <a:ext cx="154305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57150</xdr:colOff>
      <xdr:row>31</xdr:row>
      <xdr:rowOff>114300</xdr:rowOff>
    </xdr:from>
    <xdr:to>
      <xdr:col>2</xdr:col>
      <xdr:colOff>1571625</xdr:colOff>
      <xdr:row>32</xdr:row>
      <xdr:rowOff>447675</xdr:rowOff>
    </xdr:to>
    <xdr:pic>
      <xdr:nvPicPr>
        <xdr:cNvPr id="20415" name="Рисунок 60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031" t="17105" r="11171" b="37570"/>
        <a:stretch>
          <a:fillRect/>
        </a:stretch>
      </xdr:blipFill>
      <xdr:spPr bwMode="auto">
        <a:xfrm>
          <a:off x="2085975" y="34366200"/>
          <a:ext cx="151447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104775</xdr:colOff>
      <xdr:row>79</xdr:row>
      <xdr:rowOff>66675</xdr:rowOff>
    </xdr:from>
    <xdr:to>
      <xdr:col>2</xdr:col>
      <xdr:colOff>1562100</xdr:colOff>
      <xdr:row>79</xdr:row>
      <xdr:rowOff>600075</xdr:rowOff>
    </xdr:to>
    <xdr:pic>
      <xdr:nvPicPr>
        <xdr:cNvPr id="20416" name="Рисунок 72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3469" t="15393" r="38908" b="35007"/>
        <a:stretch>
          <a:fillRect/>
        </a:stretch>
      </xdr:blipFill>
      <xdr:spPr bwMode="auto">
        <a:xfrm>
          <a:off x="2133600" y="59493150"/>
          <a:ext cx="145732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34</xdr:row>
      <xdr:rowOff>38100</xdr:rowOff>
    </xdr:from>
    <xdr:to>
      <xdr:col>2</xdr:col>
      <xdr:colOff>1581150</xdr:colOff>
      <xdr:row>35</xdr:row>
      <xdr:rowOff>904875</xdr:rowOff>
    </xdr:to>
    <xdr:pic>
      <xdr:nvPicPr>
        <xdr:cNvPr id="20417" name="Рисунок 73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8978" t="18529" r="23837" b="27023"/>
        <a:stretch>
          <a:fillRect/>
        </a:stretch>
      </xdr:blipFill>
      <xdr:spPr bwMode="auto">
        <a:xfrm>
          <a:off x="2057400" y="35747325"/>
          <a:ext cx="1552575" cy="1247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66675</xdr:colOff>
      <xdr:row>69</xdr:row>
      <xdr:rowOff>95250</xdr:rowOff>
    </xdr:from>
    <xdr:to>
      <xdr:col>2</xdr:col>
      <xdr:colOff>1552575</xdr:colOff>
      <xdr:row>70</xdr:row>
      <xdr:rowOff>428625</xdr:rowOff>
    </xdr:to>
    <xdr:pic>
      <xdr:nvPicPr>
        <xdr:cNvPr id="20418" name="Рисунок 74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4693" t="14539" r="27686" b="37286"/>
        <a:stretch>
          <a:fillRect/>
        </a:stretch>
      </xdr:blipFill>
      <xdr:spPr bwMode="auto">
        <a:xfrm>
          <a:off x="2095500" y="52778025"/>
          <a:ext cx="1485900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72</xdr:row>
      <xdr:rowOff>85725</xdr:rowOff>
    </xdr:from>
    <xdr:to>
      <xdr:col>2</xdr:col>
      <xdr:colOff>1533525</xdr:colOff>
      <xdr:row>72</xdr:row>
      <xdr:rowOff>800100</xdr:rowOff>
    </xdr:to>
    <xdr:pic>
      <xdr:nvPicPr>
        <xdr:cNvPr id="20419" name="Рисунок 75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9823" t="17674" r="32819" b="29019"/>
        <a:stretch>
          <a:fillRect/>
        </a:stretch>
      </xdr:blipFill>
      <xdr:spPr bwMode="auto">
        <a:xfrm>
          <a:off x="2066925" y="54111525"/>
          <a:ext cx="149542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95250</xdr:colOff>
      <xdr:row>36</xdr:row>
      <xdr:rowOff>85725</xdr:rowOff>
    </xdr:from>
    <xdr:to>
      <xdr:col>2</xdr:col>
      <xdr:colOff>1543050</xdr:colOff>
      <xdr:row>37</xdr:row>
      <xdr:rowOff>581025</xdr:rowOff>
    </xdr:to>
    <xdr:pic>
      <xdr:nvPicPr>
        <xdr:cNvPr id="20420" name="Рисунок 76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6995" t="14539" r="31374" b="41847"/>
        <a:stretch>
          <a:fillRect/>
        </a:stretch>
      </xdr:blipFill>
      <xdr:spPr bwMode="auto">
        <a:xfrm>
          <a:off x="2124075" y="37299900"/>
          <a:ext cx="144780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38</xdr:row>
      <xdr:rowOff>66675</xdr:rowOff>
    </xdr:from>
    <xdr:to>
      <xdr:col>2</xdr:col>
      <xdr:colOff>1581150</xdr:colOff>
      <xdr:row>39</xdr:row>
      <xdr:rowOff>685800</xdr:rowOff>
    </xdr:to>
    <xdr:pic>
      <xdr:nvPicPr>
        <xdr:cNvPr id="20421" name="Рисунок 77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1806" t="19383" r="22234" b="35007"/>
        <a:stretch>
          <a:fillRect/>
        </a:stretch>
      </xdr:blipFill>
      <xdr:spPr bwMode="auto">
        <a:xfrm>
          <a:off x="2066925" y="38347650"/>
          <a:ext cx="1543050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26</xdr:row>
      <xdr:rowOff>123825</xdr:rowOff>
    </xdr:from>
    <xdr:to>
      <xdr:col>2</xdr:col>
      <xdr:colOff>1514475</xdr:colOff>
      <xdr:row>28</xdr:row>
      <xdr:rowOff>0</xdr:rowOff>
    </xdr:to>
    <xdr:pic>
      <xdr:nvPicPr>
        <xdr:cNvPr id="20422" name="Рисунок 78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217" t="19826" r="25824" b="31766"/>
        <a:stretch>
          <a:fillRect/>
        </a:stretch>
      </xdr:blipFill>
      <xdr:spPr bwMode="auto">
        <a:xfrm>
          <a:off x="2114550" y="31689675"/>
          <a:ext cx="1428750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76200</xdr:colOff>
      <xdr:row>42</xdr:row>
      <xdr:rowOff>85725</xdr:rowOff>
    </xdr:from>
    <xdr:to>
      <xdr:col>2</xdr:col>
      <xdr:colOff>1524000</xdr:colOff>
      <xdr:row>43</xdr:row>
      <xdr:rowOff>409575</xdr:rowOff>
    </xdr:to>
    <xdr:pic>
      <xdr:nvPicPr>
        <xdr:cNvPr id="20423" name="Рисунок 79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9839" b="26840"/>
        <a:stretch>
          <a:fillRect/>
        </a:stretch>
      </xdr:blipFill>
      <xdr:spPr bwMode="auto">
        <a:xfrm>
          <a:off x="2105025" y="40262175"/>
          <a:ext cx="144780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49</xdr:row>
      <xdr:rowOff>76200</xdr:rowOff>
    </xdr:from>
    <xdr:to>
      <xdr:col>2</xdr:col>
      <xdr:colOff>1562100</xdr:colOff>
      <xdr:row>50</xdr:row>
      <xdr:rowOff>304800</xdr:rowOff>
    </xdr:to>
    <xdr:pic>
      <xdr:nvPicPr>
        <xdr:cNvPr id="20424" name="Рисунок 80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11188" b="25874"/>
        <a:stretch>
          <a:fillRect/>
        </a:stretch>
      </xdr:blipFill>
      <xdr:spPr bwMode="auto">
        <a:xfrm>
          <a:off x="2057400" y="43424475"/>
          <a:ext cx="153352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95250</xdr:colOff>
      <xdr:row>61</xdr:row>
      <xdr:rowOff>47625</xdr:rowOff>
    </xdr:from>
    <xdr:to>
      <xdr:col>2</xdr:col>
      <xdr:colOff>1543050</xdr:colOff>
      <xdr:row>62</xdr:row>
      <xdr:rowOff>314325</xdr:rowOff>
    </xdr:to>
    <xdr:pic>
      <xdr:nvPicPr>
        <xdr:cNvPr id="20425" name="Рисунок 81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8559" t="15527" r="28662" b="26651"/>
        <a:stretch>
          <a:fillRect/>
        </a:stretch>
      </xdr:blipFill>
      <xdr:spPr bwMode="auto">
        <a:xfrm>
          <a:off x="2124075" y="48539400"/>
          <a:ext cx="1447800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76200</xdr:colOff>
      <xdr:row>46</xdr:row>
      <xdr:rowOff>57150</xdr:rowOff>
    </xdr:from>
    <xdr:to>
      <xdr:col>2</xdr:col>
      <xdr:colOff>1571625</xdr:colOff>
      <xdr:row>47</xdr:row>
      <xdr:rowOff>476250</xdr:rowOff>
    </xdr:to>
    <xdr:pic>
      <xdr:nvPicPr>
        <xdr:cNvPr id="20426" name="Рисунок 82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8471" t="17058" r="20580" b="24850"/>
        <a:stretch>
          <a:fillRect/>
        </a:stretch>
      </xdr:blipFill>
      <xdr:spPr bwMode="auto">
        <a:xfrm>
          <a:off x="2105025" y="41967150"/>
          <a:ext cx="1495425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57150</xdr:colOff>
      <xdr:row>52</xdr:row>
      <xdr:rowOff>95250</xdr:rowOff>
    </xdr:from>
    <xdr:to>
      <xdr:col>2</xdr:col>
      <xdr:colOff>1581150</xdr:colOff>
      <xdr:row>53</xdr:row>
      <xdr:rowOff>457200</xdr:rowOff>
    </xdr:to>
    <xdr:pic>
      <xdr:nvPicPr>
        <xdr:cNvPr id="20427" name="Рисунок 83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2716" t="30139" r="31709" b="25771"/>
        <a:stretch>
          <a:fillRect/>
        </a:stretch>
      </xdr:blipFill>
      <xdr:spPr bwMode="auto">
        <a:xfrm>
          <a:off x="2085975" y="44643675"/>
          <a:ext cx="1524000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57150</xdr:colOff>
      <xdr:row>55</xdr:row>
      <xdr:rowOff>76200</xdr:rowOff>
    </xdr:from>
    <xdr:to>
      <xdr:col>2</xdr:col>
      <xdr:colOff>1543050</xdr:colOff>
      <xdr:row>56</xdr:row>
      <xdr:rowOff>342900</xdr:rowOff>
    </xdr:to>
    <xdr:pic>
      <xdr:nvPicPr>
        <xdr:cNvPr id="20428" name="Рисунок 84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3730" t="19098" r="33458" b="40422"/>
        <a:stretch>
          <a:fillRect/>
        </a:stretch>
      </xdr:blipFill>
      <xdr:spPr bwMode="auto">
        <a:xfrm>
          <a:off x="2085975" y="45872400"/>
          <a:ext cx="148590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219075</xdr:colOff>
      <xdr:row>78</xdr:row>
      <xdr:rowOff>47625</xdr:rowOff>
    </xdr:from>
    <xdr:to>
      <xdr:col>2</xdr:col>
      <xdr:colOff>1543050</xdr:colOff>
      <xdr:row>78</xdr:row>
      <xdr:rowOff>200025</xdr:rowOff>
    </xdr:to>
    <xdr:pic>
      <xdr:nvPicPr>
        <xdr:cNvPr id="20429" name="Рисунок 43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3102" t="23515" r="19064" b="11255"/>
        <a:stretch>
          <a:fillRect/>
        </a:stretch>
      </xdr:blipFill>
      <xdr:spPr bwMode="auto">
        <a:xfrm>
          <a:off x="2247900" y="58693050"/>
          <a:ext cx="132397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95250</xdr:colOff>
      <xdr:row>76</xdr:row>
      <xdr:rowOff>114300</xdr:rowOff>
    </xdr:from>
    <xdr:to>
      <xdr:col>2</xdr:col>
      <xdr:colOff>1552575</xdr:colOff>
      <xdr:row>76</xdr:row>
      <xdr:rowOff>714375</xdr:rowOff>
    </xdr:to>
    <xdr:pic>
      <xdr:nvPicPr>
        <xdr:cNvPr id="20430" name="Рисунок 44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1800" t="24590" r="30359" b="20642"/>
        <a:stretch>
          <a:fillRect/>
        </a:stretch>
      </xdr:blipFill>
      <xdr:spPr bwMode="auto">
        <a:xfrm>
          <a:off x="2124075" y="57369075"/>
          <a:ext cx="1457325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180975</xdr:colOff>
      <xdr:row>75</xdr:row>
      <xdr:rowOff>66675</xdr:rowOff>
    </xdr:from>
    <xdr:to>
      <xdr:col>2</xdr:col>
      <xdr:colOff>1600200</xdr:colOff>
      <xdr:row>75</xdr:row>
      <xdr:rowOff>647700</xdr:rowOff>
    </xdr:to>
    <xdr:pic>
      <xdr:nvPicPr>
        <xdr:cNvPr id="20431" name="Рисунок 45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5691" t="16455" r="30936" b="32098"/>
        <a:stretch>
          <a:fillRect/>
        </a:stretch>
      </xdr:blipFill>
      <xdr:spPr bwMode="auto">
        <a:xfrm>
          <a:off x="2209800" y="56388000"/>
          <a:ext cx="14192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57150</xdr:colOff>
      <xdr:row>77</xdr:row>
      <xdr:rowOff>0</xdr:rowOff>
    </xdr:from>
    <xdr:to>
      <xdr:col>2</xdr:col>
      <xdr:colOff>1524000</xdr:colOff>
      <xdr:row>77</xdr:row>
      <xdr:rowOff>47625</xdr:rowOff>
    </xdr:to>
    <xdr:pic>
      <xdr:nvPicPr>
        <xdr:cNvPr id="20432" name="Рисунок 46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2083" t="24854" r="28899" b="19315"/>
        <a:stretch>
          <a:fillRect/>
        </a:stretch>
      </xdr:blipFill>
      <xdr:spPr bwMode="auto">
        <a:xfrm>
          <a:off x="2085975" y="58283475"/>
          <a:ext cx="146685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64</xdr:row>
      <xdr:rowOff>57150</xdr:rowOff>
    </xdr:from>
    <xdr:to>
      <xdr:col>2</xdr:col>
      <xdr:colOff>1562100</xdr:colOff>
      <xdr:row>64</xdr:row>
      <xdr:rowOff>933450</xdr:rowOff>
    </xdr:to>
    <xdr:pic>
      <xdr:nvPicPr>
        <xdr:cNvPr id="20433" name="Рисунок 47" descr="F:\Остановочные павильоны\IMG_2671.JPG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3065" t="12437" r="9711" b="5499"/>
        <a:stretch>
          <a:fillRect/>
        </a:stretch>
      </xdr:blipFill>
      <xdr:spPr bwMode="auto">
        <a:xfrm>
          <a:off x="2076450" y="49777650"/>
          <a:ext cx="151447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28</xdr:row>
      <xdr:rowOff>85725</xdr:rowOff>
    </xdr:from>
    <xdr:to>
      <xdr:col>2</xdr:col>
      <xdr:colOff>1543050</xdr:colOff>
      <xdr:row>29</xdr:row>
      <xdr:rowOff>457200</xdr:rowOff>
    </xdr:to>
    <xdr:pic>
      <xdr:nvPicPr>
        <xdr:cNvPr id="20434" name="Рисунок 48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6464" t="34950" r="37312" b="30382"/>
        <a:stretch>
          <a:fillRect/>
        </a:stretch>
      </xdr:blipFill>
      <xdr:spPr bwMode="auto">
        <a:xfrm>
          <a:off x="2114550" y="32785050"/>
          <a:ext cx="1457325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66675</xdr:colOff>
      <xdr:row>23</xdr:row>
      <xdr:rowOff>47625</xdr:rowOff>
    </xdr:from>
    <xdr:to>
      <xdr:col>2</xdr:col>
      <xdr:colOff>1571625</xdr:colOff>
      <xdr:row>24</xdr:row>
      <xdr:rowOff>400050</xdr:rowOff>
    </xdr:to>
    <xdr:pic>
      <xdr:nvPicPr>
        <xdr:cNvPr id="20435" name="Рисунок 49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202" t="39073" r="42963" b="38351"/>
        <a:stretch>
          <a:fillRect/>
        </a:stretch>
      </xdr:blipFill>
      <xdr:spPr bwMode="auto">
        <a:xfrm>
          <a:off x="2095500" y="29956125"/>
          <a:ext cx="1504950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59</xdr:row>
      <xdr:rowOff>76200</xdr:rowOff>
    </xdr:from>
    <xdr:to>
      <xdr:col>2</xdr:col>
      <xdr:colOff>1543050</xdr:colOff>
      <xdr:row>61</xdr:row>
      <xdr:rowOff>0</xdr:rowOff>
    </xdr:to>
    <xdr:pic>
      <xdr:nvPicPr>
        <xdr:cNvPr id="20436" name="Рисунок 50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0807" t="18494" r="26431" b="31969"/>
        <a:stretch>
          <a:fillRect/>
        </a:stretch>
      </xdr:blipFill>
      <xdr:spPr bwMode="auto">
        <a:xfrm>
          <a:off x="2076450" y="47529750"/>
          <a:ext cx="1495425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78</xdr:row>
      <xdr:rowOff>66675</xdr:rowOff>
    </xdr:from>
    <xdr:to>
      <xdr:col>2</xdr:col>
      <xdr:colOff>1581150</xdr:colOff>
      <xdr:row>78</xdr:row>
      <xdr:rowOff>733425</xdr:rowOff>
    </xdr:to>
    <xdr:pic>
      <xdr:nvPicPr>
        <xdr:cNvPr id="20437" name="Рисунок 53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9424" r="16814" b="26945"/>
        <a:stretch>
          <a:fillRect/>
        </a:stretch>
      </xdr:blipFill>
      <xdr:spPr bwMode="auto">
        <a:xfrm>
          <a:off x="2114550" y="58712100"/>
          <a:ext cx="149542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57150</xdr:colOff>
      <xdr:row>81</xdr:row>
      <xdr:rowOff>57150</xdr:rowOff>
    </xdr:from>
    <xdr:to>
      <xdr:col>2</xdr:col>
      <xdr:colOff>1571625</xdr:colOff>
      <xdr:row>81</xdr:row>
      <xdr:rowOff>390525</xdr:rowOff>
    </xdr:to>
    <xdr:pic>
      <xdr:nvPicPr>
        <xdr:cNvPr id="20438" name="Рисунок 54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2066" t="20164" r="18546" b="26309"/>
        <a:stretch>
          <a:fillRect/>
        </a:stretch>
      </xdr:blipFill>
      <xdr:spPr bwMode="auto">
        <a:xfrm>
          <a:off x="2085975" y="60702825"/>
          <a:ext cx="151447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66</xdr:row>
      <xdr:rowOff>57150</xdr:rowOff>
    </xdr:from>
    <xdr:to>
      <xdr:col>2</xdr:col>
      <xdr:colOff>1571625</xdr:colOff>
      <xdr:row>67</xdr:row>
      <xdr:rowOff>209550</xdr:rowOff>
    </xdr:to>
    <xdr:pic>
      <xdr:nvPicPr>
        <xdr:cNvPr id="20439" name="Рисунок 55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6135" t="18243" r="27686" b="38428"/>
        <a:stretch>
          <a:fillRect/>
        </a:stretch>
      </xdr:blipFill>
      <xdr:spPr bwMode="auto">
        <a:xfrm>
          <a:off x="2057400" y="51092100"/>
          <a:ext cx="154305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57150</xdr:colOff>
      <xdr:row>31</xdr:row>
      <xdr:rowOff>114300</xdr:rowOff>
    </xdr:from>
    <xdr:to>
      <xdr:col>2</xdr:col>
      <xdr:colOff>1571625</xdr:colOff>
      <xdr:row>32</xdr:row>
      <xdr:rowOff>447675</xdr:rowOff>
    </xdr:to>
    <xdr:pic>
      <xdr:nvPicPr>
        <xdr:cNvPr id="20440" name="Рисунок 60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031" t="17105" r="11171" b="37570"/>
        <a:stretch>
          <a:fillRect/>
        </a:stretch>
      </xdr:blipFill>
      <xdr:spPr bwMode="auto">
        <a:xfrm>
          <a:off x="2085975" y="34366200"/>
          <a:ext cx="151447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104775</xdr:colOff>
      <xdr:row>79</xdr:row>
      <xdr:rowOff>66675</xdr:rowOff>
    </xdr:from>
    <xdr:to>
      <xdr:col>2</xdr:col>
      <xdr:colOff>1562100</xdr:colOff>
      <xdr:row>79</xdr:row>
      <xdr:rowOff>628650</xdr:rowOff>
    </xdr:to>
    <xdr:pic>
      <xdr:nvPicPr>
        <xdr:cNvPr id="20441" name="Рисунок 72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3469" t="15393" r="38908" b="35007"/>
        <a:stretch>
          <a:fillRect/>
        </a:stretch>
      </xdr:blipFill>
      <xdr:spPr bwMode="auto">
        <a:xfrm>
          <a:off x="2133600" y="59493150"/>
          <a:ext cx="145732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34</xdr:row>
      <xdr:rowOff>38100</xdr:rowOff>
    </xdr:from>
    <xdr:to>
      <xdr:col>2</xdr:col>
      <xdr:colOff>1581150</xdr:colOff>
      <xdr:row>35</xdr:row>
      <xdr:rowOff>904875</xdr:rowOff>
    </xdr:to>
    <xdr:pic>
      <xdr:nvPicPr>
        <xdr:cNvPr id="20442" name="Рисунок 73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8978" t="18529" r="23837" b="27023"/>
        <a:stretch>
          <a:fillRect/>
        </a:stretch>
      </xdr:blipFill>
      <xdr:spPr bwMode="auto">
        <a:xfrm>
          <a:off x="2057400" y="35747325"/>
          <a:ext cx="1552575" cy="1247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69</xdr:row>
      <xdr:rowOff>0</xdr:rowOff>
    </xdr:from>
    <xdr:to>
      <xdr:col>2</xdr:col>
      <xdr:colOff>1552575</xdr:colOff>
      <xdr:row>70</xdr:row>
      <xdr:rowOff>457200</xdr:rowOff>
    </xdr:to>
    <xdr:pic>
      <xdr:nvPicPr>
        <xdr:cNvPr id="20443" name="Рисунок 74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4693" t="14539" r="27686" b="37286"/>
        <a:stretch>
          <a:fillRect/>
        </a:stretch>
      </xdr:blipFill>
      <xdr:spPr bwMode="auto">
        <a:xfrm>
          <a:off x="2066925" y="52682775"/>
          <a:ext cx="1514475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72</xdr:row>
      <xdr:rowOff>152400</xdr:rowOff>
    </xdr:from>
    <xdr:to>
      <xdr:col>2</xdr:col>
      <xdr:colOff>1533525</xdr:colOff>
      <xdr:row>72</xdr:row>
      <xdr:rowOff>800100</xdr:rowOff>
    </xdr:to>
    <xdr:pic>
      <xdr:nvPicPr>
        <xdr:cNvPr id="20444" name="Рисунок 75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9823" t="17674" r="32819" b="29019"/>
        <a:stretch>
          <a:fillRect/>
        </a:stretch>
      </xdr:blipFill>
      <xdr:spPr bwMode="auto">
        <a:xfrm>
          <a:off x="2066925" y="54178200"/>
          <a:ext cx="149542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95250</xdr:colOff>
      <xdr:row>36</xdr:row>
      <xdr:rowOff>85725</xdr:rowOff>
    </xdr:from>
    <xdr:to>
      <xdr:col>2</xdr:col>
      <xdr:colOff>1543050</xdr:colOff>
      <xdr:row>37</xdr:row>
      <xdr:rowOff>581025</xdr:rowOff>
    </xdr:to>
    <xdr:pic>
      <xdr:nvPicPr>
        <xdr:cNvPr id="20445" name="Рисунок 76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6995" t="14539" r="31374" b="41847"/>
        <a:stretch>
          <a:fillRect/>
        </a:stretch>
      </xdr:blipFill>
      <xdr:spPr bwMode="auto">
        <a:xfrm>
          <a:off x="2124075" y="37299900"/>
          <a:ext cx="144780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38</xdr:row>
      <xdr:rowOff>66675</xdr:rowOff>
    </xdr:from>
    <xdr:to>
      <xdr:col>2</xdr:col>
      <xdr:colOff>1581150</xdr:colOff>
      <xdr:row>39</xdr:row>
      <xdr:rowOff>685800</xdr:rowOff>
    </xdr:to>
    <xdr:pic>
      <xdr:nvPicPr>
        <xdr:cNvPr id="20446" name="Рисунок 77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1806" t="19383" r="22234" b="35007"/>
        <a:stretch>
          <a:fillRect/>
        </a:stretch>
      </xdr:blipFill>
      <xdr:spPr bwMode="auto">
        <a:xfrm>
          <a:off x="2066925" y="38347650"/>
          <a:ext cx="1543050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26</xdr:row>
      <xdr:rowOff>123825</xdr:rowOff>
    </xdr:from>
    <xdr:to>
      <xdr:col>2</xdr:col>
      <xdr:colOff>1514475</xdr:colOff>
      <xdr:row>28</xdr:row>
      <xdr:rowOff>0</xdr:rowOff>
    </xdr:to>
    <xdr:pic>
      <xdr:nvPicPr>
        <xdr:cNvPr id="20447" name="Рисунок 78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217" t="19826" r="25824" b="31766"/>
        <a:stretch>
          <a:fillRect/>
        </a:stretch>
      </xdr:blipFill>
      <xdr:spPr bwMode="auto">
        <a:xfrm>
          <a:off x="2114550" y="31689675"/>
          <a:ext cx="1428750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76200</xdr:colOff>
      <xdr:row>42</xdr:row>
      <xdr:rowOff>85725</xdr:rowOff>
    </xdr:from>
    <xdr:to>
      <xdr:col>2</xdr:col>
      <xdr:colOff>1524000</xdr:colOff>
      <xdr:row>43</xdr:row>
      <xdr:rowOff>409575</xdr:rowOff>
    </xdr:to>
    <xdr:pic>
      <xdr:nvPicPr>
        <xdr:cNvPr id="20448" name="Рисунок 79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9839" b="26840"/>
        <a:stretch>
          <a:fillRect/>
        </a:stretch>
      </xdr:blipFill>
      <xdr:spPr bwMode="auto">
        <a:xfrm>
          <a:off x="2105025" y="40262175"/>
          <a:ext cx="144780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49</xdr:row>
      <xdr:rowOff>76200</xdr:rowOff>
    </xdr:from>
    <xdr:to>
      <xdr:col>2</xdr:col>
      <xdr:colOff>1562100</xdr:colOff>
      <xdr:row>50</xdr:row>
      <xdr:rowOff>304800</xdr:rowOff>
    </xdr:to>
    <xdr:pic>
      <xdr:nvPicPr>
        <xdr:cNvPr id="20449" name="Рисунок 80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11188" b="25874"/>
        <a:stretch>
          <a:fillRect/>
        </a:stretch>
      </xdr:blipFill>
      <xdr:spPr bwMode="auto">
        <a:xfrm>
          <a:off x="2057400" y="43424475"/>
          <a:ext cx="153352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95250</xdr:colOff>
      <xdr:row>61</xdr:row>
      <xdr:rowOff>47625</xdr:rowOff>
    </xdr:from>
    <xdr:to>
      <xdr:col>2</xdr:col>
      <xdr:colOff>1543050</xdr:colOff>
      <xdr:row>62</xdr:row>
      <xdr:rowOff>314325</xdr:rowOff>
    </xdr:to>
    <xdr:pic>
      <xdr:nvPicPr>
        <xdr:cNvPr id="20450" name="Рисунок 81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8559" t="15527" r="28662" b="26651"/>
        <a:stretch>
          <a:fillRect/>
        </a:stretch>
      </xdr:blipFill>
      <xdr:spPr bwMode="auto">
        <a:xfrm>
          <a:off x="2124075" y="48539400"/>
          <a:ext cx="1447800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76200</xdr:colOff>
      <xdr:row>46</xdr:row>
      <xdr:rowOff>57150</xdr:rowOff>
    </xdr:from>
    <xdr:to>
      <xdr:col>2</xdr:col>
      <xdr:colOff>1571625</xdr:colOff>
      <xdr:row>47</xdr:row>
      <xdr:rowOff>476250</xdr:rowOff>
    </xdr:to>
    <xdr:pic>
      <xdr:nvPicPr>
        <xdr:cNvPr id="20451" name="Рисунок 82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8471" t="17058" r="20580" b="24850"/>
        <a:stretch>
          <a:fillRect/>
        </a:stretch>
      </xdr:blipFill>
      <xdr:spPr bwMode="auto">
        <a:xfrm>
          <a:off x="2105025" y="41967150"/>
          <a:ext cx="1495425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57150</xdr:colOff>
      <xdr:row>52</xdr:row>
      <xdr:rowOff>95250</xdr:rowOff>
    </xdr:from>
    <xdr:to>
      <xdr:col>2</xdr:col>
      <xdr:colOff>1581150</xdr:colOff>
      <xdr:row>53</xdr:row>
      <xdr:rowOff>457200</xdr:rowOff>
    </xdr:to>
    <xdr:pic>
      <xdr:nvPicPr>
        <xdr:cNvPr id="20452" name="Рисунок 83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2716" t="30139" r="31709" b="25771"/>
        <a:stretch>
          <a:fillRect/>
        </a:stretch>
      </xdr:blipFill>
      <xdr:spPr bwMode="auto">
        <a:xfrm>
          <a:off x="2085975" y="44643675"/>
          <a:ext cx="1524000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57150</xdr:colOff>
      <xdr:row>55</xdr:row>
      <xdr:rowOff>76200</xdr:rowOff>
    </xdr:from>
    <xdr:to>
      <xdr:col>2</xdr:col>
      <xdr:colOff>1543050</xdr:colOff>
      <xdr:row>56</xdr:row>
      <xdr:rowOff>342900</xdr:rowOff>
    </xdr:to>
    <xdr:pic>
      <xdr:nvPicPr>
        <xdr:cNvPr id="20453" name="Рисунок 84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3730" t="19098" r="33458" b="40422"/>
        <a:stretch>
          <a:fillRect/>
        </a:stretch>
      </xdr:blipFill>
      <xdr:spPr bwMode="auto">
        <a:xfrm>
          <a:off x="2085975" y="45872400"/>
          <a:ext cx="148590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64</xdr:row>
      <xdr:rowOff>57150</xdr:rowOff>
    </xdr:from>
    <xdr:to>
      <xdr:col>2</xdr:col>
      <xdr:colOff>1562100</xdr:colOff>
      <xdr:row>64</xdr:row>
      <xdr:rowOff>933450</xdr:rowOff>
    </xdr:to>
    <xdr:pic>
      <xdr:nvPicPr>
        <xdr:cNvPr id="20454" name="Рисунок 47" descr="F:\Остановочные павильоны\IMG_2671.JPG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3065" t="12437" r="9711" b="5499"/>
        <a:stretch>
          <a:fillRect/>
        </a:stretch>
      </xdr:blipFill>
      <xdr:spPr bwMode="auto">
        <a:xfrm>
          <a:off x="2076450" y="49777650"/>
          <a:ext cx="151447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28</xdr:row>
      <xdr:rowOff>85725</xdr:rowOff>
    </xdr:from>
    <xdr:to>
      <xdr:col>2</xdr:col>
      <xdr:colOff>1543050</xdr:colOff>
      <xdr:row>29</xdr:row>
      <xdr:rowOff>457200</xdr:rowOff>
    </xdr:to>
    <xdr:pic>
      <xdr:nvPicPr>
        <xdr:cNvPr id="20455" name="Рисунок 48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6464" t="34950" r="37312" b="30382"/>
        <a:stretch>
          <a:fillRect/>
        </a:stretch>
      </xdr:blipFill>
      <xdr:spPr bwMode="auto">
        <a:xfrm>
          <a:off x="2114550" y="32785050"/>
          <a:ext cx="1457325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66675</xdr:colOff>
      <xdr:row>23</xdr:row>
      <xdr:rowOff>104775</xdr:rowOff>
    </xdr:from>
    <xdr:to>
      <xdr:col>2</xdr:col>
      <xdr:colOff>1571625</xdr:colOff>
      <xdr:row>24</xdr:row>
      <xdr:rowOff>400050</xdr:rowOff>
    </xdr:to>
    <xdr:pic>
      <xdr:nvPicPr>
        <xdr:cNvPr id="20456" name="Рисунок 49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202" t="39073" r="42963" b="38351"/>
        <a:stretch>
          <a:fillRect/>
        </a:stretch>
      </xdr:blipFill>
      <xdr:spPr bwMode="auto">
        <a:xfrm>
          <a:off x="2095500" y="30013275"/>
          <a:ext cx="150495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59</xdr:row>
      <xdr:rowOff>76200</xdr:rowOff>
    </xdr:from>
    <xdr:to>
      <xdr:col>2</xdr:col>
      <xdr:colOff>1543050</xdr:colOff>
      <xdr:row>61</xdr:row>
      <xdr:rowOff>0</xdr:rowOff>
    </xdr:to>
    <xdr:pic>
      <xdr:nvPicPr>
        <xdr:cNvPr id="20457" name="Рисунок 50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0807" t="18494" r="26431" b="31969"/>
        <a:stretch>
          <a:fillRect/>
        </a:stretch>
      </xdr:blipFill>
      <xdr:spPr bwMode="auto">
        <a:xfrm>
          <a:off x="2076450" y="47529750"/>
          <a:ext cx="1495425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66</xdr:row>
      <xdr:rowOff>57150</xdr:rowOff>
    </xdr:from>
    <xdr:to>
      <xdr:col>2</xdr:col>
      <xdr:colOff>1571625</xdr:colOff>
      <xdr:row>67</xdr:row>
      <xdr:rowOff>209550</xdr:rowOff>
    </xdr:to>
    <xdr:pic>
      <xdr:nvPicPr>
        <xdr:cNvPr id="20458" name="Рисунок 55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6135" t="18243" r="27686" b="38428"/>
        <a:stretch>
          <a:fillRect/>
        </a:stretch>
      </xdr:blipFill>
      <xdr:spPr bwMode="auto">
        <a:xfrm>
          <a:off x="2057400" y="51092100"/>
          <a:ext cx="154305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57150</xdr:colOff>
      <xdr:row>31</xdr:row>
      <xdr:rowOff>114300</xdr:rowOff>
    </xdr:from>
    <xdr:to>
      <xdr:col>2</xdr:col>
      <xdr:colOff>1571625</xdr:colOff>
      <xdr:row>32</xdr:row>
      <xdr:rowOff>447675</xdr:rowOff>
    </xdr:to>
    <xdr:pic>
      <xdr:nvPicPr>
        <xdr:cNvPr id="20459" name="Рисунок 60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031" t="17105" r="11171" b="37570"/>
        <a:stretch>
          <a:fillRect/>
        </a:stretch>
      </xdr:blipFill>
      <xdr:spPr bwMode="auto">
        <a:xfrm>
          <a:off x="2085975" y="34366200"/>
          <a:ext cx="151447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34</xdr:row>
      <xdr:rowOff>38100</xdr:rowOff>
    </xdr:from>
    <xdr:to>
      <xdr:col>2</xdr:col>
      <xdr:colOff>1581150</xdr:colOff>
      <xdr:row>35</xdr:row>
      <xdr:rowOff>904875</xdr:rowOff>
    </xdr:to>
    <xdr:pic>
      <xdr:nvPicPr>
        <xdr:cNvPr id="20460" name="Рисунок 73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8978" t="18529" r="23837" b="27023"/>
        <a:stretch>
          <a:fillRect/>
        </a:stretch>
      </xdr:blipFill>
      <xdr:spPr bwMode="auto">
        <a:xfrm>
          <a:off x="2057400" y="35747325"/>
          <a:ext cx="1552575" cy="1247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72</xdr:row>
      <xdr:rowOff>104775</xdr:rowOff>
    </xdr:from>
    <xdr:to>
      <xdr:col>2</xdr:col>
      <xdr:colOff>1533525</xdr:colOff>
      <xdr:row>72</xdr:row>
      <xdr:rowOff>1276350</xdr:rowOff>
    </xdr:to>
    <xdr:pic>
      <xdr:nvPicPr>
        <xdr:cNvPr id="20461" name="Рисунок 75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9823" t="17674" r="32819" b="29019"/>
        <a:stretch>
          <a:fillRect/>
        </a:stretch>
      </xdr:blipFill>
      <xdr:spPr bwMode="auto">
        <a:xfrm>
          <a:off x="2066925" y="54130575"/>
          <a:ext cx="1495425" cy="11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95250</xdr:colOff>
      <xdr:row>36</xdr:row>
      <xdr:rowOff>85725</xdr:rowOff>
    </xdr:from>
    <xdr:to>
      <xdr:col>2</xdr:col>
      <xdr:colOff>1543050</xdr:colOff>
      <xdr:row>37</xdr:row>
      <xdr:rowOff>581025</xdr:rowOff>
    </xdr:to>
    <xdr:pic>
      <xdr:nvPicPr>
        <xdr:cNvPr id="20462" name="Рисунок 76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6995" t="14539" r="31374" b="41847"/>
        <a:stretch>
          <a:fillRect/>
        </a:stretch>
      </xdr:blipFill>
      <xdr:spPr bwMode="auto">
        <a:xfrm>
          <a:off x="2124075" y="37299900"/>
          <a:ext cx="144780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38</xdr:row>
      <xdr:rowOff>66675</xdr:rowOff>
    </xdr:from>
    <xdr:to>
      <xdr:col>2</xdr:col>
      <xdr:colOff>1581150</xdr:colOff>
      <xdr:row>39</xdr:row>
      <xdr:rowOff>685800</xdr:rowOff>
    </xdr:to>
    <xdr:pic>
      <xdr:nvPicPr>
        <xdr:cNvPr id="20463" name="Рисунок 77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1806" t="19383" r="22234" b="35007"/>
        <a:stretch>
          <a:fillRect/>
        </a:stretch>
      </xdr:blipFill>
      <xdr:spPr bwMode="auto">
        <a:xfrm>
          <a:off x="2066925" y="38347650"/>
          <a:ext cx="1543050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26</xdr:row>
      <xdr:rowOff>123825</xdr:rowOff>
    </xdr:from>
    <xdr:to>
      <xdr:col>2</xdr:col>
      <xdr:colOff>1514475</xdr:colOff>
      <xdr:row>28</xdr:row>
      <xdr:rowOff>0</xdr:rowOff>
    </xdr:to>
    <xdr:pic>
      <xdr:nvPicPr>
        <xdr:cNvPr id="20464" name="Рисунок 78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217" t="19826" r="25824" b="31766"/>
        <a:stretch>
          <a:fillRect/>
        </a:stretch>
      </xdr:blipFill>
      <xdr:spPr bwMode="auto">
        <a:xfrm>
          <a:off x="2114550" y="31689675"/>
          <a:ext cx="1428750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76200</xdr:colOff>
      <xdr:row>42</xdr:row>
      <xdr:rowOff>85725</xdr:rowOff>
    </xdr:from>
    <xdr:to>
      <xdr:col>2</xdr:col>
      <xdr:colOff>1524000</xdr:colOff>
      <xdr:row>43</xdr:row>
      <xdr:rowOff>409575</xdr:rowOff>
    </xdr:to>
    <xdr:pic>
      <xdr:nvPicPr>
        <xdr:cNvPr id="20465" name="Рисунок 79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9839" b="26840"/>
        <a:stretch>
          <a:fillRect/>
        </a:stretch>
      </xdr:blipFill>
      <xdr:spPr bwMode="auto">
        <a:xfrm>
          <a:off x="2105025" y="40262175"/>
          <a:ext cx="144780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49</xdr:row>
      <xdr:rowOff>76200</xdr:rowOff>
    </xdr:from>
    <xdr:to>
      <xdr:col>2</xdr:col>
      <xdr:colOff>1562100</xdr:colOff>
      <xdr:row>50</xdr:row>
      <xdr:rowOff>304800</xdr:rowOff>
    </xdr:to>
    <xdr:pic>
      <xdr:nvPicPr>
        <xdr:cNvPr id="20466" name="Рисунок 80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11188" b="25874"/>
        <a:stretch>
          <a:fillRect/>
        </a:stretch>
      </xdr:blipFill>
      <xdr:spPr bwMode="auto">
        <a:xfrm>
          <a:off x="2057400" y="43424475"/>
          <a:ext cx="153352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95250</xdr:colOff>
      <xdr:row>61</xdr:row>
      <xdr:rowOff>47625</xdr:rowOff>
    </xdr:from>
    <xdr:to>
      <xdr:col>2</xdr:col>
      <xdr:colOff>1543050</xdr:colOff>
      <xdr:row>62</xdr:row>
      <xdr:rowOff>314325</xdr:rowOff>
    </xdr:to>
    <xdr:pic>
      <xdr:nvPicPr>
        <xdr:cNvPr id="20467" name="Рисунок 81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8559" t="15527" r="28662" b="26651"/>
        <a:stretch>
          <a:fillRect/>
        </a:stretch>
      </xdr:blipFill>
      <xdr:spPr bwMode="auto">
        <a:xfrm>
          <a:off x="2124075" y="48539400"/>
          <a:ext cx="1447800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76200</xdr:colOff>
      <xdr:row>46</xdr:row>
      <xdr:rowOff>57150</xdr:rowOff>
    </xdr:from>
    <xdr:to>
      <xdr:col>2</xdr:col>
      <xdr:colOff>1571625</xdr:colOff>
      <xdr:row>47</xdr:row>
      <xdr:rowOff>476250</xdr:rowOff>
    </xdr:to>
    <xdr:pic>
      <xdr:nvPicPr>
        <xdr:cNvPr id="20468" name="Рисунок 82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8471" t="17058" r="20580" b="24850"/>
        <a:stretch>
          <a:fillRect/>
        </a:stretch>
      </xdr:blipFill>
      <xdr:spPr bwMode="auto">
        <a:xfrm>
          <a:off x="2105025" y="41967150"/>
          <a:ext cx="1495425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57150</xdr:colOff>
      <xdr:row>52</xdr:row>
      <xdr:rowOff>95250</xdr:rowOff>
    </xdr:from>
    <xdr:to>
      <xdr:col>2</xdr:col>
      <xdr:colOff>1581150</xdr:colOff>
      <xdr:row>53</xdr:row>
      <xdr:rowOff>457200</xdr:rowOff>
    </xdr:to>
    <xdr:pic>
      <xdr:nvPicPr>
        <xdr:cNvPr id="20469" name="Рисунок 83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2716" t="30139" r="31709" b="25771"/>
        <a:stretch>
          <a:fillRect/>
        </a:stretch>
      </xdr:blipFill>
      <xdr:spPr bwMode="auto">
        <a:xfrm>
          <a:off x="2085975" y="44643675"/>
          <a:ext cx="1524000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57150</xdr:colOff>
      <xdr:row>55</xdr:row>
      <xdr:rowOff>76200</xdr:rowOff>
    </xdr:from>
    <xdr:to>
      <xdr:col>2</xdr:col>
      <xdr:colOff>1543050</xdr:colOff>
      <xdr:row>56</xdr:row>
      <xdr:rowOff>342900</xdr:rowOff>
    </xdr:to>
    <xdr:pic>
      <xdr:nvPicPr>
        <xdr:cNvPr id="20470" name="Рисунок 84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3730" t="19098" r="33458" b="40422"/>
        <a:stretch>
          <a:fillRect/>
        </a:stretch>
      </xdr:blipFill>
      <xdr:spPr bwMode="auto">
        <a:xfrm>
          <a:off x="2085975" y="45872400"/>
          <a:ext cx="148590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64</xdr:row>
      <xdr:rowOff>57150</xdr:rowOff>
    </xdr:from>
    <xdr:to>
      <xdr:col>2</xdr:col>
      <xdr:colOff>1562100</xdr:colOff>
      <xdr:row>64</xdr:row>
      <xdr:rowOff>933450</xdr:rowOff>
    </xdr:to>
    <xdr:pic>
      <xdr:nvPicPr>
        <xdr:cNvPr id="20471" name="Рисунок 47" descr="F:\Остановочные павильоны\IMG_2671.JPG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3065" t="12437" r="9711" b="5499"/>
        <a:stretch>
          <a:fillRect/>
        </a:stretch>
      </xdr:blipFill>
      <xdr:spPr bwMode="auto">
        <a:xfrm>
          <a:off x="2076450" y="49777650"/>
          <a:ext cx="151447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28</xdr:row>
      <xdr:rowOff>85725</xdr:rowOff>
    </xdr:from>
    <xdr:to>
      <xdr:col>2</xdr:col>
      <xdr:colOff>1543050</xdr:colOff>
      <xdr:row>29</xdr:row>
      <xdr:rowOff>457200</xdr:rowOff>
    </xdr:to>
    <xdr:pic>
      <xdr:nvPicPr>
        <xdr:cNvPr id="20472" name="Рисунок 48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6464" t="34950" r="37312" b="30382"/>
        <a:stretch>
          <a:fillRect/>
        </a:stretch>
      </xdr:blipFill>
      <xdr:spPr bwMode="auto">
        <a:xfrm>
          <a:off x="2114550" y="32785050"/>
          <a:ext cx="1457325" cy="1019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66675</xdr:colOff>
      <xdr:row>23</xdr:row>
      <xdr:rowOff>133350</xdr:rowOff>
    </xdr:from>
    <xdr:to>
      <xdr:col>2</xdr:col>
      <xdr:colOff>1571625</xdr:colOff>
      <xdr:row>24</xdr:row>
      <xdr:rowOff>571500</xdr:rowOff>
    </xdr:to>
    <xdr:pic>
      <xdr:nvPicPr>
        <xdr:cNvPr id="20473" name="Рисунок 49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7202" t="39073" r="42963" b="38351"/>
        <a:stretch>
          <a:fillRect/>
        </a:stretch>
      </xdr:blipFill>
      <xdr:spPr bwMode="auto">
        <a:xfrm>
          <a:off x="2095500" y="30041850"/>
          <a:ext cx="1504950" cy="1000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47625</xdr:colOff>
      <xdr:row>59</xdr:row>
      <xdr:rowOff>76200</xdr:rowOff>
    </xdr:from>
    <xdr:to>
      <xdr:col>2</xdr:col>
      <xdr:colOff>1543050</xdr:colOff>
      <xdr:row>61</xdr:row>
      <xdr:rowOff>0</xdr:rowOff>
    </xdr:to>
    <xdr:pic>
      <xdr:nvPicPr>
        <xdr:cNvPr id="20474" name="Рисунок 50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0807" t="18494" r="26431" b="31969"/>
        <a:stretch>
          <a:fillRect/>
        </a:stretch>
      </xdr:blipFill>
      <xdr:spPr bwMode="auto">
        <a:xfrm>
          <a:off x="2076450" y="47529750"/>
          <a:ext cx="1495425" cy="962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66</xdr:row>
      <xdr:rowOff>57150</xdr:rowOff>
    </xdr:from>
    <xdr:to>
      <xdr:col>2</xdr:col>
      <xdr:colOff>1571625</xdr:colOff>
      <xdr:row>67</xdr:row>
      <xdr:rowOff>209550</xdr:rowOff>
    </xdr:to>
    <xdr:pic>
      <xdr:nvPicPr>
        <xdr:cNvPr id="20475" name="Рисунок 55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6135" t="18243" r="27686" b="38428"/>
        <a:stretch>
          <a:fillRect/>
        </a:stretch>
      </xdr:blipFill>
      <xdr:spPr bwMode="auto">
        <a:xfrm>
          <a:off x="2057400" y="51092100"/>
          <a:ext cx="1543050" cy="971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57150</xdr:colOff>
      <xdr:row>31</xdr:row>
      <xdr:rowOff>114300</xdr:rowOff>
    </xdr:from>
    <xdr:to>
      <xdr:col>2</xdr:col>
      <xdr:colOff>1571625</xdr:colOff>
      <xdr:row>32</xdr:row>
      <xdr:rowOff>447675</xdr:rowOff>
    </xdr:to>
    <xdr:pic>
      <xdr:nvPicPr>
        <xdr:cNvPr id="20476" name="Рисунок 60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031" t="17105" r="11171" b="37570"/>
        <a:stretch>
          <a:fillRect/>
        </a:stretch>
      </xdr:blipFill>
      <xdr:spPr bwMode="auto">
        <a:xfrm>
          <a:off x="2085975" y="34366200"/>
          <a:ext cx="1514475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34</xdr:row>
      <xdr:rowOff>38100</xdr:rowOff>
    </xdr:from>
    <xdr:to>
      <xdr:col>2</xdr:col>
      <xdr:colOff>1581150</xdr:colOff>
      <xdr:row>35</xdr:row>
      <xdr:rowOff>904875</xdr:rowOff>
    </xdr:to>
    <xdr:pic>
      <xdr:nvPicPr>
        <xdr:cNvPr id="20477" name="Рисунок 73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8978" t="18529" r="23837" b="27023"/>
        <a:stretch>
          <a:fillRect/>
        </a:stretch>
      </xdr:blipFill>
      <xdr:spPr bwMode="auto">
        <a:xfrm>
          <a:off x="2057400" y="35747325"/>
          <a:ext cx="1552575" cy="1247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66675</xdr:colOff>
      <xdr:row>72</xdr:row>
      <xdr:rowOff>161925</xdr:rowOff>
    </xdr:from>
    <xdr:to>
      <xdr:col>2</xdr:col>
      <xdr:colOff>1543050</xdr:colOff>
      <xdr:row>72</xdr:row>
      <xdr:rowOff>1266825</xdr:rowOff>
    </xdr:to>
    <xdr:pic>
      <xdr:nvPicPr>
        <xdr:cNvPr id="20478" name="Рисунок 75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9823" t="17674" r="32819" b="29019"/>
        <a:stretch>
          <a:fillRect/>
        </a:stretch>
      </xdr:blipFill>
      <xdr:spPr bwMode="auto">
        <a:xfrm>
          <a:off x="2095500" y="54187725"/>
          <a:ext cx="1476375" cy="1104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95250</xdr:colOff>
      <xdr:row>36</xdr:row>
      <xdr:rowOff>85725</xdr:rowOff>
    </xdr:from>
    <xdr:to>
      <xdr:col>2</xdr:col>
      <xdr:colOff>1543050</xdr:colOff>
      <xdr:row>37</xdr:row>
      <xdr:rowOff>581025</xdr:rowOff>
    </xdr:to>
    <xdr:pic>
      <xdr:nvPicPr>
        <xdr:cNvPr id="20479" name="Рисунок 76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6995" t="14539" r="31374" b="41847"/>
        <a:stretch>
          <a:fillRect/>
        </a:stretch>
      </xdr:blipFill>
      <xdr:spPr bwMode="auto">
        <a:xfrm>
          <a:off x="2124075" y="37299900"/>
          <a:ext cx="144780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38100</xdr:colOff>
      <xdr:row>38</xdr:row>
      <xdr:rowOff>66675</xdr:rowOff>
    </xdr:from>
    <xdr:to>
      <xdr:col>2</xdr:col>
      <xdr:colOff>1581150</xdr:colOff>
      <xdr:row>39</xdr:row>
      <xdr:rowOff>685800</xdr:rowOff>
    </xdr:to>
    <xdr:pic>
      <xdr:nvPicPr>
        <xdr:cNvPr id="20480" name="Рисунок 77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1806" t="19383" r="22234" b="35007"/>
        <a:stretch>
          <a:fillRect/>
        </a:stretch>
      </xdr:blipFill>
      <xdr:spPr bwMode="auto">
        <a:xfrm>
          <a:off x="2066925" y="38347650"/>
          <a:ext cx="1543050" cy="1152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26</xdr:row>
      <xdr:rowOff>123825</xdr:rowOff>
    </xdr:from>
    <xdr:to>
      <xdr:col>2</xdr:col>
      <xdr:colOff>1514475</xdr:colOff>
      <xdr:row>28</xdr:row>
      <xdr:rowOff>0</xdr:rowOff>
    </xdr:to>
    <xdr:pic>
      <xdr:nvPicPr>
        <xdr:cNvPr id="20481" name="Рисунок 78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3217" t="19826" r="25824" b="31766"/>
        <a:stretch>
          <a:fillRect/>
        </a:stretch>
      </xdr:blipFill>
      <xdr:spPr bwMode="auto">
        <a:xfrm>
          <a:off x="2114550" y="31689675"/>
          <a:ext cx="1428750" cy="1009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76200</xdr:colOff>
      <xdr:row>42</xdr:row>
      <xdr:rowOff>85725</xdr:rowOff>
    </xdr:from>
    <xdr:to>
      <xdr:col>2</xdr:col>
      <xdr:colOff>1524000</xdr:colOff>
      <xdr:row>43</xdr:row>
      <xdr:rowOff>409575</xdr:rowOff>
    </xdr:to>
    <xdr:pic>
      <xdr:nvPicPr>
        <xdr:cNvPr id="20482" name="Рисунок 79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9839" b="26840"/>
        <a:stretch>
          <a:fillRect/>
        </a:stretch>
      </xdr:blipFill>
      <xdr:spPr bwMode="auto">
        <a:xfrm>
          <a:off x="2105025" y="40262175"/>
          <a:ext cx="144780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28575</xdr:colOff>
      <xdr:row>49</xdr:row>
      <xdr:rowOff>76200</xdr:rowOff>
    </xdr:from>
    <xdr:to>
      <xdr:col>2</xdr:col>
      <xdr:colOff>1562100</xdr:colOff>
      <xdr:row>50</xdr:row>
      <xdr:rowOff>304800</xdr:rowOff>
    </xdr:to>
    <xdr:pic>
      <xdr:nvPicPr>
        <xdr:cNvPr id="20483" name="Рисунок 80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11188" b="25874"/>
        <a:stretch>
          <a:fillRect/>
        </a:stretch>
      </xdr:blipFill>
      <xdr:spPr bwMode="auto">
        <a:xfrm>
          <a:off x="2057400" y="43424475"/>
          <a:ext cx="1533525" cy="790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95250</xdr:colOff>
      <xdr:row>61</xdr:row>
      <xdr:rowOff>47625</xdr:rowOff>
    </xdr:from>
    <xdr:to>
      <xdr:col>2</xdr:col>
      <xdr:colOff>1543050</xdr:colOff>
      <xdr:row>62</xdr:row>
      <xdr:rowOff>314325</xdr:rowOff>
    </xdr:to>
    <xdr:pic>
      <xdr:nvPicPr>
        <xdr:cNvPr id="20484" name="Рисунок 81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8559" t="15527" r="28662" b="26651"/>
        <a:stretch>
          <a:fillRect/>
        </a:stretch>
      </xdr:blipFill>
      <xdr:spPr bwMode="auto">
        <a:xfrm>
          <a:off x="2124075" y="48539400"/>
          <a:ext cx="1447800" cy="809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76200</xdr:colOff>
      <xdr:row>46</xdr:row>
      <xdr:rowOff>57150</xdr:rowOff>
    </xdr:from>
    <xdr:to>
      <xdr:col>2</xdr:col>
      <xdr:colOff>1571625</xdr:colOff>
      <xdr:row>47</xdr:row>
      <xdr:rowOff>476250</xdr:rowOff>
    </xdr:to>
    <xdr:pic>
      <xdr:nvPicPr>
        <xdr:cNvPr id="20485" name="Рисунок 82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8471" t="17058" r="20580" b="24850"/>
        <a:stretch>
          <a:fillRect/>
        </a:stretch>
      </xdr:blipFill>
      <xdr:spPr bwMode="auto">
        <a:xfrm>
          <a:off x="2105025" y="41967150"/>
          <a:ext cx="1495425" cy="981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57150</xdr:colOff>
      <xdr:row>52</xdr:row>
      <xdr:rowOff>95250</xdr:rowOff>
    </xdr:from>
    <xdr:to>
      <xdr:col>2</xdr:col>
      <xdr:colOff>1581150</xdr:colOff>
      <xdr:row>53</xdr:row>
      <xdr:rowOff>457200</xdr:rowOff>
    </xdr:to>
    <xdr:pic>
      <xdr:nvPicPr>
        <xdr:cNvPr id="20486" name="Рисунок 83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2716" t="30139" r="31709" b="25771"/>
        <a:stretch>
          <a:fillRect/>
        </a:stretch>
      </xdr:blipFill>
      <xdr:spPr bwMode="auto">
        <a:xfrm>
          <a:off x="2085975" y="44643675"/>
          <a:ext cx="1524000" cy="88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57150</xdr:colOff>
      <xdr:row>55</xdr:row>
      <xdr:rowOff>76200</xdr:rowOff>
    </xdr:from>
    <xdr:to>
      <xdr:col>2</xdr:col>
      <xdr:colOff>1543050</xdr:colOff>
      <xdr:row>56</xdr:row>
      <xdr:rowOff>342900</xdr:rowOff>
    </xdr:to>
    <xdr:pic>
      <xdr:nvPicPr>
        <xdr:cNvPr id="20487" name="Рисунок 84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3730" t="19098" r="33458" b="40422"/>
        <a:stretch>
          <a:fillRect/>
        </a:stretch>
      </xdr:blipFill>
      <xdr:spPr bwMode="auto">
        <a:xfrm>
          <a:off x="2085975" y="45872400"/>
          <a:ext cx="1485900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57150</xdr:colOff>
      <xdr:row>66</xdr:row>
      <xdr:rowOff>57150</xdr:rowOff>
    </xdr:from>
    <xdr:to>
      <xdr:col>2</xdr:col>
      <xdr:colOff>1609725</xdr:colOff>
      <xdr:row>67</xdr:row>
      <xdr:rowOff>438150</xdr:rowOff>
    </xdr:to>
    <xdr:pic>
      <xdr:nvPicPr>
        <xdr:cNvPr id="20488" name="Рисунок 53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t="9424" r="16814" b="26945"/>
        <a:stretch>
          <a:fillRect/>
        </a:stretch>
      </xdr:blipFill>
      <xdr:spPr bwMode="auto">
        <a:xfrm>
          <a:off x="2085975" y="51092100"/>
          <a:ext cx="1552575" cy="1200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76200</xdr:colOff>
      <xdr:row>75</xdr:row>
      <xdr:rowOff>47625</xdr:rowOff>
    </xdr:from>
    <xdr:to>
      <xdr:col>2</xdr:col>
      <xdr:colOff>1581150</xdr:colOff>
      <xdr:row>75</xdr:row>
      <xdr:rowOff>923925</xdr:rowOff>
    </xdr:to>
    <xdr:pic>
      <xdr:nvPicPr>
        <xdr:cNvPr id="20489" name="Рисунок 54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5975" t="17104" r="35542" b="41277"/>
        <a:stretch>
          <a:fillRect/>
        </a:stretch>
      </xdr:blipFill>
      <xdr:spPr bwMode="auto">
        <a:xfrm>
          <a:off x="2105025" y="56368950"/>
          <a:ext cx="1504950" cy="87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66675</xdr:colOff>
      <xdr:row>81</xdr:row>
      <xdr:rowOff>0</xdr:rowOff>
    </xdr:from>
    <xdr:to>
      <xdr:col>2</xdr:col>
      <xdr:colOff>1609725</xdr:colOff>
      <xdr:row>81</xdr:row>
      <xdr:rowOff>47625</xdr:rowOff>
    </xdr:to>
    <xdr:pic>
      <xdr:nvPicPr>
        <xdr:cNvPr id="20490" name="Рисунок 55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2716" t="27202" r="37312" b="35413"/>
        <a:stretch>
          <a:fillRect/>
        </a:stretch>
      </xdr:blipFill>
      <xdr:spPr bwMode="auto">
        <a:xfrm>
          <a:off x="2095500" y="60645675"/>
          <a:ext cx="1543050" cy="47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95250</xdr:colOff>
      <xdr:row>81</xdr:row>
      <xdr:rowOff>0</xdr:rowOff>
    </xdr:from>
    <xdr:to>
      <xdr:col>2</xdr:col>
      <xdr:colOff>1571625</xdr:colOff>
      <xdr:row>81</xdr:row>
      <xdr:rowOff>914400</xdr:rowOff>
    </xdr:to>
    <xdr:pic>
      <xdr:nvPicPr>
        <xdr:cNvPr id="20491" name="Рисунок 57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6836" t="22556" r="34592" b="28156"/>
        <a:stretch>
          <a:fillRect/>
        </a:stretch>
      </xdr:blipFill>
      <xdr:spPr bwMode="auto">
        <a:xfrm>
          <a:off x="2124075" y="60645675"/>
          <a:ext cx="1476375" cy="914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76200</xdr:colOff>
      <xdr:row>81</xdr:row>
      <xdr:rowOff>9525</xdr:rowOff>
    </xdr:from>
    <xdr:to>
      <xdr:col>2</xdr:col>
      <xdr:colOff>1600200</xdr:colOff>
      <xdr:row>81</xdr:row>
      <xdr:rowOff>914400</xdr:rowOff>
    </xdr:to>
    <xdr:pic>
      <xdr:nvPicPr>
        <xdr:cNvPr id="20492" name="Рисунок 58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9823" t="17674" r="32819" b="29019"/>
        <a:stretch>
          <a:fillRect/>
        </a:stretch>
      </xdr:blipFill>
      <xdr:spPr bwMode="auto">
        <a:xfrm>
          <a:off x="2105025" y="60655200"/>
          <a:ext cx="1524000" cy="904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76200</xdr:colOff>
      <xdr:row>82</xdr:row>
      <xdr:rowOff>0</xdr:rowOff>
    </xdr:from>
    <xdr:to>
      <xdr:col>2</xdr:col>
      <xdr:colOff>1609725</xdr:colOff>
      <xdr:row>82</xdr:row>
      <xdr:rowOff>952500</xdr:rowOff>
    </xdr:to>
    <xdr:pic>
      <xdr:nvPicPr>
        <xdr:cNvPr id="20493" name="Рисунок 59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7419" t="17387" r="23837" b="37857"/>
        <a:stretch>
          <a:fillRect/>
        </a:stretch>
      </xdr:blipFill>
      <xdr:spPr bwMode="auto">
        <a:xfrm>
          <a:off x="2105025" y="61636275"/>
          <a:ext cx="1533525" cy="952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114300</xdr:colOff>
      <xdr:row>76</xdr:row>
      <xdr:rowOff>47625</xdr:rowOff>
    </xdr:from>
    <xdr:to>
      <xdr:col>2</xdr:col>
      <xdr:colOff>1562100</xdr:colOff>
      <xdr:row>76</xdr:row>
      <xdr:rowOff>981075</xdr:rowOff>
    </xdr:to>
    <xdr:pic>
      <xdr:nvPicPr>
        <xdr:cNvPr id="20494" name="Рисунок 44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5115" t="17387" r="29449" b="38712"/>
        <a:stretch>
          <a:fillRect/>
        </a:stretch>
      </xdr:blipFill>
      <xdr:spPr bwMode="auto">
        <a:xfrm>
          <a:off x="2143125" y="57302400"/>
          <a:ext cx="1447800" cy="933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85725</xdr:colOff>
      <xdr:row>78</xdr:row>
      <xdr:rowOff>114300</xdr:rowOff>
    </xdr:from>
    <xdr:to>
      <xdr:col>2</xdr:col>
      <xdr:colOff>1571625</xdr:colOff>
      <xdr:row>78</xdr:row>
      <xdr:rowOff>552450</xdr:rowOff>
    </xdr:to>
    <xdr:pic>
      <xdr:nvPicPr>
        <xdr:cNvPr id="20495" name="Рисунок 57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6836" t="22556" r="34592" b="28156"/>
        <a:stretch>
          <a:fillRect/>
        </a:stretch>
      </xdr:blipFill>
      <xdr:spPr bwMode="auto">
        <a:xfrm>
          <a:off x="2114550" y="58759725"/>
          <a:ext cx="14859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152400</xdr:colOff>
      <xdr:row>69</xdr:row>
      <xdr:rowOff>19050</xdr:rowOff>
    </xdr:from>
    <xdr:to>
      <xdr:col>2</xdr:col>
      <xdr:colOff>1562100</xdr:colOff>
      <xdr:row>70</xdr:row>
      <xdr:rowOff>400050</xdr:rowOff>
    </xdr:to>
    <xdr:pic>
      <xdr:nvPicPr>
        <xdr:cNvPr id="20496" name="Рисунок 74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4693" t="14539" r="27686" b="37286"/>
        <a:stretch>
          <a:fillRect/>
        </a:stretch>
      </xdr:blipFill>
      <xdr:spPr bwMode="auto">
        <a:xfrm>
          <a:off x="2181225" y="52701825"/>
          <a:ext cx="1409700" cy="857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66675</xdr:colOff>
      <xdr:row>78</xdr:row>
      <xdr:rowOff>0</xdr:rowOff>
    </xdr:from>
    <xdr:to>
      <xdr:col>2</xdr:col>
      <xdr:colOff>1600200</xdr:colOff>
      <xdr:row>78</xdr:row>
      <xdr:rowOff>714375</xdr:rowOff>
    </xdr:to>
    <xdr:pic>
      <xdr:nvPicPr>
        <xdr:cNvPr id="20497" name="Рисунок 48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6836" t="22556" r="34592" b="28156"/>
        <a:stretch>
          <a:fillRect/>
        </a:stretch>
      </xdr:blipFill>
      <xdr:spPr bwMode="auto">
        <a:xfrm>
          <a:off x="2095500" y="58645425"/>
          <a:ext cx="1533525" cy="714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76200</xdr:colOff>
      <xdr:row>79</xdr:row>
      <xdr:rowOff>19050</xdr:rowOff>
    </xdr:from>
    <xdr:to>
      <xdr:col>2</xdr:col>
      <xdr:colOff>1590675</xdr:colOff>
      <xdr:row>79</xdr:row>
      <xdr:rowOff>762000</xdr:rowOff>
    </xdr:to>
    <xdr:pic>
      <xdr:nvPicPr>
        <xdr:cNvPr id="20498" name="Рисунок 49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32716" t="27202" r="37312" b="35413"/>
        <a:stretch>
          <a:fillRect/>
        </a:stretch>
      </xdr:blipFill>
      <xdr:spPr bwMode="auto">
        <a:xfrm>
          <a:off x="2105025" y="59445525"/>
          <a:ext cx="1514475" cy="742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>
  <sheetPr>
    <tabColor theme="0"/>
    <pageSetUpPr fitToPage="1"/>
  </sheetPr>
  <dimension ref="A1:R29"/>
  <sheetViews>
    <sheetView tabSelected="1" topLeftCell="A13" zoomScale="75" zoomScaleNormal="75" workbookViewId="0">
      <selection activeCell="C1" sqref="C1:H1"/>
    </sheetView>
  </sheetViews>
  <sheetFormatPr defaultColWidth="9.140625" defaultRowHeight="18.75"/>
  <cols>
    <col min="1" max="1" width="34.42578125" style="16" customWidth="1"/>
    <col min="2" max="3" width="52.5703125" style="16" customWidth="1"/>
    <col min="4" max="6" width="19.28515625" style="16" hidden="1" customWidth="1"/>
    <col min="7" max="12" width="0" style="16" hidden="1" customWidth="1"/>
    <col min="13" max="14" width="9.140625" style="16"/>
    <col min="15" max="15" width="14.7109375" style="16" bestFit="1" customWidth="1"/>
    <col min="16" max="16384" width="9.140625" style="16"/>
  </cols>
  <sheetData>
    <row r="1" spans="1:8" ht="138" customHeight="1">
      <c r="A1" s="15"/>
      <c r="B1" s="15"/>
      <c r="C1" s="117" t="s">
        <v>155</v>
      </c>
      <c r="D1" s="117"/>
      <c r="E1" s="117"/>
      <c r="F1" s="117"/>
      <c r="G1" s="117"/>
      <c r="H1" s="117"/>
    </row>
    <row r="2" spans="1:8" ht="24.75" customHeight="1">
      <c r="A2" s="118" t="s">
        <v>24</v>
      </c>
      <c r="B2" s="118"/>
      <c r="C2" s="118"/>
    </row>
    <row r="3" spans="1:8" ht="23.25" customHeight="1">
      <c r="A3" s="119" t="s">
        <v>32</v>
      </c>
      <c r="B3" s="119"/>
      <c r="C3" s="119"/>
    </row>
    <row r="4" spans="1:8" ht="22.5" customHeight="1">
      <c r="A4" s="119" t="s">
        <v>33</v>
      </c>
      <c r="B4" s="119"/>
      <c r="C4" s="119"/>
    </row>
    <row r="5" spans="1:8" ht="46.5" customHeight="1">
      <c r="A5" s="120" t="s">
        <v>27</v>
      </c>
      <c r="B5" s="120"/>
      <c r="C5" s="120"/>
    </row>
    <row r="6" spans="1:8" ht="17.25" hidden="1" customHeight="1">
      <c r="A6" s="15"/>
      <c r="B6" s="15"/>
      <c r="C6" s="15"/>
    </row>
    <row r="7" spans="1:8" ht="45.75" customHeight="1">
      <c r="A7" s="17" t="s">
        <v>13</v>
      </c>
      <c r="B7" s="111" t="s">
        <v>135</v>
      </c>
      <c r="C7" s="112"/>
    </row>
    <row r="8" spans="1:8" ht="50.25" customHeight="1">
      <c r="A8" s="17" t="s">
        <v>14</v>
      </c>
      <c r="B8" s="113" t="s">
        <v>106</v>
      </c>
      <c r="C8" s="114"/>
    </row>
    <row r="9" spans="1:8" ht="63.75" customHeight="1">
      <c r="A9" s="17" t="s">
        <v>15</v>
      </c>
      <c r="B9" s="113" t="s">
        <v>105</v>
      </c>
      <c r="C9" s="114"/>
    </row>
    <row r="10" spans="1:8" ht="72" customHeight="1">
      <c r="A10" s="17" t="s">
        <v>16</v>
      </c>
      <c r="B10" s="113" t="s">
        <v>104</v>
      </c>
      <c r="C10" s="114"/>
    </row>
    <row r="11" spans="1:8" ht="169.15" customHeight="1">
      <c r="A11" s="17" t="s">
        <v>17</v>
      </c>
      <c r="B11" s="113" t="s">
        <v>34</v>
      </c>
      <c r="C11" s="114"/>
    </row>
    <row r="12" spans="1:8" ht="219.75" customHeight="1">
      <c r="A12" s="17" t="s">
        <v>18</v>
      </c>
      <c r="B12" s="113" t="s">
        <v>102</v>
      </c>
      <c r="C12" s="114"/>
    </row>
    <row r="13" spans="1:8" ht="37.5">
      <c r="A13" s="17" t="s">
        <v>19</v>
      </c>
      <c r="B13" s="115" t="s">
        <v>107</v>
      </c>
      <c r="C13" s="116"/>
    </row>
    <row r="14" spans="1:8" ht="90" customHeight="1">
      <c r="A14" s="121" t="s">
        <v>20</v>
      </c>
      <c r="B14" s="115" t="s">
        <v>152</v>
      </c>
      <c r="C14" s="116"/>
    </row>
    <row r="15" spans="1:8" ht="54" customHeight="1">
      <c r="A15" s="122"/>
      <c r="B15" s="115" t="s">
        <v>153</v>
      </c>
      <c r="C15" s="116"/>
    </row>
    <row r="16" spans="1:8" ht="48.6" customHeight="1">
      <c r="A16" s="123"/>
      <c r="B16" s="115" t="s">
        <v>154</v>
      </c>
      <c r="C16" s="116"/>
      <c r="E16" s="18" t="s">
        <v>35</v>
      </c>
    </row>
    <row r="17" spans="1:18" ht="27" customHeight="1">
      <c r="A17" s="121" t="s">
        <v>36</v>
      </c>
      <c r="B17" s="23" t="s">
        <v>21</v>
      </c>
      <c r="C17" s="23" t="s">
        <v>22</v>
      </c>
      <c r="D17" s="19" t="s">
        <v>37</v>
      </c>
    </row>
    <row r="18" spans="1:18" ht="20.25">
      <c r="A18" s="122"/>
      <c r="B18" s="24" t="s">
        <v>29</v>
      </c>
      <c r="C18" s="25">
        <f>Прил.2!D9</f>
        <v>252853.87000000002</v>
      </c>
    </row>
    <row r="19" spans="1:18" ht="20.25">
      <c r="A19" s="122"/>
      <c r="B19" s="24" t="s">
        <v>30</v>
      </c>
      <c r="C19" s="25">
        <f>Прил.2!D10</f>
        <v>165966.20000000001</v>
      </c>
    </row>
    <row r="20" spans="1:18" ht="20.25">
      <c r="A20" s="122"/>
      <c r="B20" s="24" t="s">
        <v>31</v>
      </c>
      <c r="C20" s="25">
        <f>Прил.2!D11</f>
        <v>105586.99999999999</v>
      </c>
      <c r="M20" s="77"/>
      <c r="N20" s="77"/>
    </row>
    <row r="21" spans="1:18" ht="20.25">
      <c r="A21" s="122"/>
      <c r="B21" s="24" t="s">
        <v>103</v>
      </c>
      <c r="C21" s="25">
        <f>Прил.2!D12</f>
        <v>126184.79999999999</v>
      </c>
      <c r="M21" s="77"/>
      <c r="N21" s="77"/>
      <c r="O21" s="76"/>
      <c r="Q21" s="77"/>
      <c r="R21" s="77"/>
    </row>
    <row r="22" spans="1:18" ht="20.25">
      <c r="A22" s="122"/>
      <c r="B22" s="24" t="s">
        <v>132</v>
      </c>
      <c r="C22" s="25">
        <f>Прил.2!D13</f>
        <v>111185.2</v>
      </c>
      <c r="M22" s="54"/>
      <c r="Q22" s="77"/>
      <c r="R22" s="77"/>
    </row>
    <row r="23" spans="1:18" ht="19.5" customHeight="1">
      <c r="A23" s="123"/>
      <c r="B23" s="26" t="s">
        <v>23</v>
      </c>
      <c r="C23" s="55">
        <f>SUM(C18:C22)</f>
        <v>761777.07000000007</v>
      </c>
    </row>
    <row r="24" spans="1:18" ht="133.5" customHeight="1">
      <c r="A24" s="17" t="s">
        <v>38</v>
      </c>
      <c r="B24" s="124" t="s">
        <v>108</v>
      </c>
      <c r="C24" s="125"/>
    </row>
    <row r="25" spans="1:18">
      <c r="A25" s="15"/>
      <c r="B25" s="15"/>
      <c r="C25" s="15"/>
    </row>
    <row r="26" spans="1:18">
      <c r="A26" s="15"/>
      <c r="B26" s="15"/>
      <c r="C26" s="15"/>
    </row>
    <row r="27" spans="1:18">
      <c r="A27" s="15"/>
      <c r="B27" s="15"/>
      <c r="C27" s="15"/>
    </row>
    <row r="28" spans="1:18">
      <c r="A28" s="15"/>
      <c r="B28" s="15"/>
      <c r="C28" s="15"/>
    </row>
    <row r="29" spans="1:18">
      <c r="A29" s="15"/>
      <c r="B29" s="15"/>
      <c r="C29" s="15"/>
    </row>
  </sheetData>
  <mergeCells count="18">
    <mergeCell ref="B16:C16"/>
    <mergeCell ref="A17:A23"/>
    <mergeCell ref="B24:C24"/>
    <mergeCell ref="B9:C9"/>
    <mergeCell ref="B10:C10"/>
    <mergeCell ref="B11:C11"/>
    <mergeCell ref="B12:C12"/>
    <mergeCell ref="B13:C13"/>
    <mergeCell ref="A14:A16"/>
    <mergeCell ref="B7:C7"/>
    <mergeCell ref="B8:C8"/>
    <mergeCell ref="B14:C14"/>
    <mergeCell ref="B15:C15"/>
    <mergeCell ref="C1:H1"/>
    <mergeCell ref="A2:C2"/>
    <mergeCell ref="A3:C3"/>
    <mergeCell ref="A4:C4"/>
    <mergeCell ref="A5:C5"/>
  </mergeCells>
  <pageMargins left="1.1811023622047245" right="0.39370078740157483" top="0.78740157480314965" bottom="0.78740157480314965" header="0.31496062992125984" footer="0.31496062992125984"/>
  <pageSetup paperSize="9" scale="54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>
  <sheetPr>
    <tabColor theme="0" tint="-0.14999847407452621"/>
  </sheetPr>
  <dimension ref="A1:H83"/>
  <sheetViews>
    <sheetView topLeftCell="A73" zoomScaleNormal="100" zoomScaleSheetLayoutView="100" workbookViewId="0">
      <selection activeCell="C90" sqref="C90"/>
    </sheetView>
  </sheetViews>
  <sheetFormatPr defaultRowHeight="12.75"/>
  <cols>
    <col min="1" max="1" width="5.140625" customWidth="1"/>
    <col min="2" max="2" width="25.28515625" customWidth="1"/>
    <col min="3" max="3" width="24.42578125" customWidth="1"/>
    <col min="4" max="4" width="33.28515625" customWidth="1"/>
  </cols>
  <sheetData>
    <row r="1" spans="1:8" ht="81" customHeight="1">
      <c r="A1" s="187" t="s">
        <v>56</v>
      </c>
      <c r="B1" s="187"/>
      <c r="C1" s="187"/>
      <c r="D1" s="187"/>
    </row>
    <row r="2" spans="1:8" ht="30.75" customHeight="1">
      <c r="A2" s="187" t="s">
        <v>65</v>
      </c>
      <c r="B2" s="187"/>
      <c r="C2" s="187"/>
      <c r="D2" s="187"/>
    </row>
    <row r="3" spans="1:8" ht="219" customHeight="1">
      <c r="A3" s="185" t="s">
        <v>138</v>
      </c>
      <c r="B3" s="185"/>
      <c r="C3" s="185"/>
      <c r="D3" s="185"/>
      <c r="F3" s="27"/>
    </row>
    <row r="4" spans="1:8" ht="225.75" customHeight="1">
      <c r="A4" s="185" t="s">
        <v>74</v>
      </c>
      <c r="B4" s="185"/>
      <c r="C4" s="185"/>
      <c r="D4" s="185"/>
      <c r="H4" s="28"/>
    </row>
    <row r="5" spans="1:8" ht="177" customHeight="1">
      <c r="A5" s="185" t="s">
        <v>75</v>
      </c>
      <c r="B5" s="185"/>
      <c r="C5" s="185"/>
      <c r="D5" s="185"/>
    </row>
    <row r="6" spans="1:8" ht="138.75" customHeight="1">
      <c r="A6" s="185" t="s">
        <v>76</v>
      </c>
      <c r="B6" s="185"/>
      <c r="C6" s="185"/>
      <c r="D6" s="185"/>
    </row>
    <row r="7" spans="1:8" ht="128.25" customHeight="1">
      <c r="A7" s="185" t="s">
        <v>137</v>
      </c>
      <c r="B7" s="185"/>
      <c r="C7" s="185"/>
      <c r="D7" s="185"/>
    </row>
    <row r="8" spans="1:8" ht="72.75" customHeight="1">
      <c r="A8" s="186" t="s">
        <v>66</v>
      </c>
      <c r="B8" s="186"/>
      <c r="C8" s="186"/>
      <c r="D8" s="186"/>
    </row>
    <row r="9" spans="1:8" ht="168.75" customHeight="1">
      <c r="A9" s="185" t="s">
        <v>136</v>
      </c>
      <c r="B9" s="185"/>
      <c r="C9" s="185"/>
      <c r="D9" s="185"/>
    </row>
    <row r="10" spans="1:8" ht="242.25" customHeight="1">
      <c r="A10" s="185" t="s">
        <v>77</v>
      </c>
      <c r="B10" s="185"/>
      <c r="C10" s="185"/>
      <c r="D10" s="185"/>
    </row>
    <row r="11" spans="1:8" ht="66" customHeight="1">
      <c r="A11" s="184" t="s">
        <v>55</v>
      </c>
      <c r="B11" s="184"/>
      <c r="C11" s="184"/>
      <c r="D11" s="184"/>
    </row>
    <row r="12" spans="1:8" ht="74.25" customHeight="1">
      <c r="A12" s="185" t="s">
        <v>78</v>
      </c>
      <c r="B12" s="185"/>
      <c r="C12" s="185"/>
      <c r="D12" s="185"/>
    </row>
    <row r="13" spans="1:8" ht="108.75" customHeight="1">
      <c r="A13" s="185" t="s">
        <v>79</v>
      </c>
      <c r="B13" s="185"/>
      <c r="C13" s="185"/>
      <c r="D13" s="185"/>
    </row>
    <row r="14" spans="1:8" ht="74.25" customHeight="1">
      <c r="A14" s="185" t="s">
        <v>80</v>
      </c>
      <c r="B14" s="185"/>
      <c r="C14" s="185"/>
      <c r="D14" s="185"/>
    </row>
    <row r="15" spans="1:8" ht="218.25" customHeight="1">
      <c r="A15" s="185" t="s">
        <v>81</v>
      </c>
      <c r="B15" s="185"/>
      <c r="C15" s="185"/>
      <c r="D15" s="185"/>
    </row>
    <row r="16" spans="1:8" ht="12" customHeight="1">
      <c r="A16" s="29"/>
      <c r="B16" s="29"/>
      <c r="C16" s="29"/>
      <c r="D16" s="29"/>
    </row>
    <row r="18" spans="1:4" ht="156.75" customHeight="1">
      <c r="D18" s="30"/>
    </row>
    <row r="19" spans="1:4" ht="45.6" customHeight="1">
      <c r="D19" s="30" t="s">
        <v>82</v>
      </c>
    </row>
    <row r="20" spans="1:4" ht="38.25" customHeight="1">
      <c r="A20" s="183" t="s">
        <v>83</v>
      </c>
      <c r="B20" s="183"/>
      <c r="C20" s="183"/>
      <c r="D20" s="183"/>
    </row>
    <row r="21" spans="1:4" ht="13.5" thickBot="1">
      <c r="A21" s="31"/>
      <c r="B21" s="31"/>
      <c r="C21" s="31"/>
      <c r="D21" s="31"/>
    </row>
    <row r="22" spans="1:4" ht="28.15" customHeight="1" thickBot="1">
      <c r="A22" s="133" t="s">
        <v>84</v>
      </c>
      <c r="B22" s="134"/>
      <c r="C22" s="134"/>
      <c r="D22" s="135"/>
    </row>
    <row r="23" spans="1:4" ht="23.45" customHeight="1">
      <c r="A23" s="136" t="s">
        <v>85</v>
      </c>
      <c r="B23" s="137"/>
      <c r="C23" s="137"/>
      <c r="D23" s="138"/>
    </row>
    <row r="24" spans="1:4" ht="44.45" customHeight="1">
      <c r="A24" s="177">
        <v>1</v>
      </c>
      <c r="B24" s="178" t="s">
        <v>86</v>
      </c>
      <c r="C24" s="32"/>
      <c r="D24" s="149" t="s">
        <v>87</v>
      </c>
    </row>
    <row r="25" spans="1:4" ht="47.25" customHeight="1" thickBot="1">
      <c r="A25" s="174"/>
      <c r="B25" s="179"/>
      <c r="C25" s="34"/>
      <c r="D25" s="139"/>
    </row>
    <row r="26" spans="1:4" ht="39" customHeight="1">
      <c r="A26" s="136" t="s">
        <v>88</v>
      </c>
      <c r="B26" s="137"/>
      <c r="C26" s="137"/>
      <c r="D26" s="138"/>
    </row>
    <row r="27" spans="1:4" ht="45" customHeight="1">
      <c r="A27" s="143">
        <v>2</v>
      </c>
      <c r="B27" s="144" t="s">
        <v>89</v>
      </c>
      <c r="C27" s="36"/>
      <c r="D27" s="149" t="s">
        <v>87</v>
      </c>
    </row>
    <row r="28" spans="1:4" ht="44.25" customHeight="1">
      <c r="A28" s="143"/>
      <c r="B28" s="144"/>
      <c r="C28" s="36"/>
      <c r="D28" s="139"/>
    </row>
    <row r="29" spans="1:4" ht="51.6" customHeight="1">
      <c r="A29" s="129">
        <v>3</v>
      </c>
      <c r="B29" s="131" t="s">
        <v>90</v>
      </c>
      <c r="C29" s="37"/>
      <c r="D29" s="149" t="s">
        <v>87</v>
      </c>
    </row>
    <row r="30" spans="1:4" ht="40.9" customHeight="1" thickBot="1">
      <c r="A30" s="141"/>
      <c r="B30" s="142"/>
      <c r="C30" s="38"/>
      <c r="D30" s="139"/>
    </row>
    <row r="31" spans="1:4" ht="30.75" customHeight="1" thickBot="1">
      <c r="A31" s="126" t="s">
        <v>91</v>
      </c>
      <c r="B31" s="127"/>
      <c r="C31" s="127"/>
      <c r="D31" s="128"/>
    </row>
    <row r="32" spans="1:4" ht="43.15" customHeight="1">
      <c r="A32" s="163">
        <v>4</v>
      </c>
      <c r="B32" s="164" t="s">
        <v>92</v>
      </c>
      <c r="C32" s="37"/>
      <c r="D32" s="175" t="s">
        <v>87</v>
      </c>
    </row>
    <row r="33" spans="1:4" ht="39" customHeight="1" thickBot="1">
      <c r="A33" s="180"/>
      <c r="B33" s="181"/>
      <c r="C33" s="39"/>
      <c r="D33" s="182"/>
    </row>
    <row r="34" spans="1:4" ht="33" customHeight="1" thickBot="1">
      <c r="A34" s="126" t="s">
        <v>93</v>
      </c>
      <c r="B34" s="127"/>
      <c r="C34" s="127"/>
      <c r="D34" s="128"/>
    </row>
    <row r="35" spans="1:4" ht="30.6" customHeight="1">
      <c r="A35" s="163">
        <v>5</v>
      </c>
      <c r="B35" s="131" t="s">
        <v>94</v>
      </c>
      <c r="C35" s="37"/>
      <c r="D35" s="175" t="s">
        <v>87</v>
      </c>
    </row>
    <row r="36" spans="1:4" ht="88.9" customHeight="1">
      <c r="A36" s="174"/>
      <c r="B36" s="132"/>
      <c r="C36" s="41"/>
      <c r="D36" s="176"/>
    </row>
    <row r="37" spans="1:4" ht="30.6" customHeight="1">
      <c r="A37" s="177">
        <v>6</v>
      </c>
      <c r="B37" s="178" t="s">
        <v>95</v>
      </c>
      <c r="C37" s="32"/>
      <c r="D37" s="170" t="s">
        <v>87</v>
      </c>
    </row>
    <row r="38" spans="1:4" ht="54" customHeight="1">
      <c r="A38" s="174"/>
      <c r="B38" s="179"/>
      <c r="C38" s="41"/>
      <c r="D38" s="170"/>
    </row>
    <row r="39" spans="1:4" ht="42" customHeight="1">
      <c r="A39" s="166">
        <v>7</v>
      </c>
      <c r="B39" s="169" t="s">
        <v>96</v>
      </c>
      <c r="C39" s="42"/>
      <c r="D39" s="170" t="s">
        <v>87</v>
      </c>
    </row>
    <row r="40" spans="1:4" ht="55.5" customHeight="1">
      <c r="A40" s="166"/>
      <c r="B40" s="169"/>
      <c r="C40" s="36"/>
      <c r="D40" s="170"/>
    </row>
    <row r="41" spans="1:4" ht="27.75" customHeight="1" thickBot="1">
      <c r="A41" s="171" t="s">
        <v>97</v>
      </c>
      <c r="B41" s="172"/>
      <c r="C41" s="172"/>
      <c r="D41" s="173"/>
    </row>
    <row r="42" spans="1:4" ht="24" customHeight="1" thickBot="1">
      <c r="A42" s="126" t="s">
        <v>85</v>
      </c>
      <c r="B42" s="127"/>
      <c r="C42" s="127"/>
      <c r="D42" s="128"/>
    </row>
    <row r="43" spans="1:4" ht="43.9" customHeight="1">
      <c r="A43" s="163">
        <v>8</v>
      </c>
      <c r="B43" s="164" t="s">
        <v>113</v>
      </c>
      <c r="C43" s="43"/>
      <c r="D43" s="161" t="s">
        <v>87</v>
      </c>
    </row>
    <row r="44" spans="1:4" ht="36" customHeight="1">
      <c r="A44" s="163"/>
      <c r="B44" s="164"/>
      <c r="C44" s="44"/>
      <c r="D44" s="165"/>
    </row>
    <row r="45" spans="1:4" ht="43.9" customHeight="1">
      <c r="A45" s="166">
        <v>9</v>
      </c>
      <c r="B45" s="167" t="s">
        <v>131</v>
      </c>
      <c r="C45" s="168"/>
      <c r="D45" s="159" t="s">
        <v>87</v>
      </c>
    </row>
    <row r="46" spans="1:4" ht="13.9" customHeight="1">
      <c r="A46" s="166"/>
      <c r="B46" s="167"/>
      <c r="C46" s="168"/>
      <c r="D46" s="159"/>
    </row>
    <row r="47" spans="1:4" ht="44.45" customHeight="1">
      <c r="A47" s="129">
        <v>10</v>
      </c>
      <c r="B47" s="131" t="s">
        <v>114</v>
      </c>
      <c r="C47" s="43"/>
      <c r="D47" s="159" t="s">
        <v>87</v>
      </c>
    </row>
    <row r="48" spans="1:4" ht="42" customHeight="1" thickBot="1">
      <c r="A48" s="141"/>
      <c r="B48" s="142"/>
      <c r="C48" s="61"/>
      <c r="D48" s="160"/>
    </row>
    <row r="49" spans="1:4" ht="27.6" customHeight="1" thickBot="1">
      <c r="A49" s="126" t="s">
        <v>88</v>
      </c>
      <c r="B49" s="127"/>
      <c r="C49" s="127"/>
      <c r="D49" s="128"/>
    </row>
    <row r="50" spans="1:4" ht="44.45" customHeight="1">
      <c r="A50" s="129">
        <v>11</v>
      </c>
      <c r="B50" s="131" t="s">
        <v>115</v>
      </c>
      <c r="C50" s="43"/>
      <c r="D50" s="161" t="s">
        <v>87</v>
      </c>
    </row>
    <row r="51" spans="1:4" ht="28.15" customHeight="1" thickBot="1">
      <c r="A51" s="141"/>
      <c r="B51" s="142"/>
      <c r="C51" s="61"/>
      <c r="D51" s="162"/>
    </row>
    <row r="52" spans="1:4" ht="22.9" customHeight="1" thickBot="1">
      <c r="A52" s="126" t="s">
        <v>98</v>
      </c>
      <c r="B52" s="127"/>
      <c r="C52" s="127"/>
      <c r="D52" s="128"/>
    </row>
    <row r="53" spans="1:4" ht="41.45" customHeight="1">
      <c r="A53" s="129">
        <v>12</v>
      </c>
      <c r="B53" s="155" t="s">
        <v>129</v>
      </c>
      <c r="C53" s="43"/>
      <c r="D53" s="157" t="s">
        <v>87</v>
      </c>
    </row>
    <row r="54" spans="1:4" ht="37.9" customHeight="1" thickBot="1">
      <c r="A54" s="141"/>
      <c r="B54" s="156"/>
      <c r="C54" s="61"/>
      <c r="D54" s="158"/>
    </row>
    <row r="55" spans="1:4" ht="19.899999999999999" customHeight="1" thickBot="1">
      <c r="A55" s="126" t="s">
        <v>109</v>
      </c>
      <c r="B55" s="127"/>
      <c r="C55" s="127"/>
      <c r="D55" s="128"/>
    </row>
    <row r="56" spans="1:4" ht="43.9" customHeight="1">
      <c r="A56" s="150">
        <v>13</v>
      </c>
      <c r="B56" s="132" t="s">
        <v>130</v>
      </c>
      <c r="C56" s="64"/>
      <c r="D56" s="152" t="s">
        <v>87</v>
      </c>
    </row>
    <row r="57" spans="1:4" ht="31.5" customHeight="1">
      <c r="A57" s="151"/>
      <c r="B57" s="144"/>
      <c r="C57" s="59"/>
      <c r="D57" s="153"/>
    </row>
    <row r="58" spans="1:4" ht="28.9" customHeight="1" thickBot="1">
      <c r="A58" s="154" t="s">
        <v>99</v>
      </c>
      <c r="B58" s="154"/>
      <c r="C58" s="154"/>
      <c r="D58" s="154"/>
    </row>
    <row r="59" spans="1:4" ht="27.6" customHeight="1" thickBot="1">
      <c r="A59" s="126" t="s">
        <v>91</v>
      </c>
      <c r="B59" s="127"/>
      <c r="C59" s="127"/>
      <c r="D59" s="128"/>
    </row>
    <row r="60" spans="1:4" ht="52.15" customHeight="1">
      <c r="A60" s="130">
        <v>14</v>
      </c>
      <c r="B60" s="132" t="s">
        <v>116</v>
      </c>
      <c r="C60" s="50"/>
      <c r="D60" s="145" t="s">
        <v>87</v>
      </c>
    </row>
    <row r="61" spans="1:4" ht="30.6" customHeight="1">
      <c r="A61" s="143"/>
      <c r="B61" s="144"/>
      <c r="C61" s="36"/>
      <c r="D61" s="146"/>
    </row>
    <row r="62" spans="1:4" ht="43.15" customHeight="1">
      <c r="A62" s="147">
        <v>15</v>
      </c>
      <c r="B62" s="148" t="s">
        <v>117</v>
      </c>
      <c r="C62" s="36"/>
      <c r="D62" s="149" t="s">
        <v>87</v>
      </c>
    </row>
    <row r="63" spans="1:4" ht="30.6" customHeight="1" thickBot="1">
      <c r="A63" s="141"/>
      <c r="B63" s="142"/>
      <c r="C63" s="46"/>
      <c r="D63" s="140"/>
    </row>
    <row r="64" spans="1:4" ht="24" customHeight="1" thickBot="1">
      <c r="A64" s="126" t="s">
        <v>85</v>
      </c>
      <c r="B64" s="127"/>
      <c r="C64" s="127"/>
      <c r="D64" s="128"/>
    </row>
    <row r="65" spans="1:8" ht="75.599999999999994" customHeight="1" thickBot="1">
      <c r="A65" s="58">
        <v>16</v>
      </c>
      <c r="B65" s="74" t="s">
        <v>118</v>
      </c>
      <c r="C65" s="38"/>
      <c r="D65" s="47" t="s">
        <v>87</v>
      </c>
    </row>
    <row r="66" spans="1:8" ht="28.9" customHeight="1" thickBot="1">
      <c r="A66" s="126" t="s">
        <v>93</v>
      </c>
      <c r="B66" s="127"/>
      <c r="C66" s="127"/>
      <c r="D66" s="128"/>
    </row>
    <row r="67" spans="1:8" ht="64.900000000000006" customHeight="1">
      <c r="A67" s="129">
        <v>17</v>
      </c>
      <c r="B67" s="131" t="s">
        <v>119</v>
      </c>
      <c r="C67" s="60"/>
      <c r="D67" s="139" t="s">
        <v>87</v>
      </c>
    </row>
    <row r="68" spans="1:8" ht="37.9" customHeight="1" thickBot="1">
      <c r="A68" s="141"/>
      <c r="B68" s="142"/>
      <c r="C68" s="45"/>
      <c r="D68" s="140"/>
    </row>
    <row r="69" spans="1:8" ht="27.75" customHeight="1" thickBot="1">
      <c r="A69" s="126" t="s">
        <v>110</v>
      </c>
      <c r="B69" s="127"/>
      <c r="C69" s="127"/>
      <c r="D69" s="128"/>
    </row>
    <row r="70" spans="1:8" ht="37.9" customHeight="1">
      <c r="A70" s="129">
        <v>18</v>
      </c>
      <c r="B70" s="131" t="s">
        <v>120</v>
      </c>
      <c r="C70" s="65"/>
      <c r="D70" s="139" t="s">
        <v>87</v>
      </c>
    </row>
    <row r="71" spans="1:8" ht="44.25" customHeight="1" thickBot="1">
      <c r="A71" s="130"/>
      <c r="B71" s="132"/>
      <c r="C71" s="66"/>
      <c r="D71" s="140"/>
    </row>
    <row r="72" spans="1:8" ht="24" customHeight="1" thickBot="1">
      <c r="A72" s="126" t="s">
        <v>100</v>
      </c>
      <c r="B72" s="127"/>
      <c r="C72" s="127"/>
      <c r="D72" s="128"/>
    </row>
    <row r="73" spans="1:8" ht="108.6" customHeight="1" thickBot="1">
      <c r="A73" s="58">
        <v>19</v>
      </c>
      <c r="B73" s="69" t="s">
        <v>121</v>
      </c>
      <c r="C73" s="46"/>
      <c r="D73" s="47" t="s">
        <v>87</v>
      </c>
    </row>
    <row r="74" spans="1:8" ht="43.9" customHeight="1" thickBot="1">
      <c r="A74" s="133" t="s">
        <v>101</v>
      </c>
      <c r="B74" s="134"/>
      <c r="C74" s="134"/>
      <c r="D74" s="135"/>
    </row>
    <row r="75" spans="1:8" ht="29.25" customHeight="1">
      <c r="A75" s="136" t="s">
        <v>111</v>
      </c>
      <c r="B75" s="137"/>
      <c r="C75" s="137"/>
      <c r="D75" s="138"/>
      <c r="G75" s="27"/>
      <c r="H75" s="27"/>
    </row>
    <row r="76" spans="1:8" ht="73.5" customHeight="1">
      <c r="A76" s="52">
        <v>20</v>
      </c>
      <c r="B76" s="70" t="s">
        <v>122</v>
      </c>
      <c r="C76" s="36"/>
      <c r="D76" s="33" t="s">
        <v>87</v>
      </c>
    </row>
    <row r="77" spans="1:8" ht="81" customHeight="1" thickBot="1">
      <c r="A77" s="52">
        <v>21</v>
      </c>
      <c r="B77" s="70" t="s">
        <v>123</v>
      </c>
      <c r="C77" s="35"/>
      <c r="D77" s="33" t="s">
        <v>87</v>
      </c>
    </row>
    <row r="78" spans="1:8" ht="28.9" customHeight="1" thickBot="1">
      <c r="A78" s="126" t="s">
        <v>109</v>
      </c>
      <c r="B78" s="127"/>
      <c r="C78" s="127"/>
      <c r="D78" s="128"/>
    </row>
    <row r="79" spans="1:8" ht="61.5" customHeight="1">
      <c r="A79" s="57">
        <v>22</v>
      </c>
      <c r="B79" s="71" t="s">
        <v>124</v>
      </c>
      <c r="C79" s="62"/>
      <c r="D79" s="33" t="s">
        <v>87</v>
      </c>
    </row>
    <row r="80" spans="1:8" ht="66" customHeight="1" thickBot="1">
      <c r="A80" s="56">
        <v>23</v>
      </c>
      <c r="B80" s="70" t="s">
        <v>125</v>
      </c>
      <c r="C80" s="40"/>
      <c r="D80" s="33" t="s">
        <v>87</v>
      </c>
    </row>
    <row r="81" spans="1:4" ht="30" customHeight="1" thickBot="1">
      <c r="A81" s="126" t="s">
        <v>112</v>
      </c>
      <c r="B81" s="127"/>
      <c r="C81" s="127"/>
      <c r="D81" s="128"/>
    </row>
    <row r="82" spans="1:4" ht="78" customHeight="1">
      <c r="A82" s="67">
        <v>24</v>
      </c>
      <c r="B82" s="72" t="s">
        <v>126</v>
      </c>
      <c r="C82" s="49"/>
      <c r="D82" s="63" t="s">
        <v>87</v>
      </c>
    </row>
    <row r="83" spans="1:4" ht="78" customHeight="1" thickBot="1">
      <c r="A83" s="68">
        <v>25</v>
      </c>
      <c r="B83" s="73" t="s">
        <v>127</v>
      </c>
      <c r="C83" s="51"/>
      <c r="D83" s="48" t="s">
        <v>87</v>
      </c>
    </row>
  </sheetData>
  <mergeCells count="88"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20:D20"/>
    <mergeCell ref="A22:D22"/>
    <mergeCell ref="A23:D23"/>
    <mergeCell ref="A24:A25"/>
    <mergeCell ref="B24:B25"/>
    <mergeCell ref="D24:D25"/>
    <mergeCell ref="A26:D26"/>
    <mergeCell ref="A27:A28"/>
    <mergeCell ref="B27:B28"/>
    <mergeCell ref="D27:D28"/>
    <mergeCell ref="A29:A30"/>
    <mergeCell ref="B29:B30"/>
    <mergeCell ref="D29:D30"/>
    <mergeCell ref="A31:D31"/>
    <mergeCell ref="A32:A33"/>
    <mergeCell ref="B32:B33"/>
    <mergeCell ref="D32:D33"/>
    <mergeCell ref="A34:D34"/>
    <mergeCell ref="A35:A36"/>
    <mergeCell ref="B35:B36"/>
    <mergeCell ref="D35:D36"/>
    <mergeCell ref="A37:A38"/>
    <mergeCell ref="B37:B38"/>
    <mergeCell ref="D37:D38"/>
    <mergeCell ref="A39:A40"/>
    <mergeCell ref="B39:B40"/>
    <mergeCell ref="D39:D40"/>
    <mergeCell ref="A41:D41"/>
    <mergeCell ref="A42:D42"/>
    <mergeCell ref="A43:A44"/>
    <mergeCell ref="B43:B44"/>
    <mergeCell ref="D43:D44"/>
    <mergeCell ref="A45:A46"/>
    <mergeCell ref="B45:B46"/>
    <mergeCell ref="C45:C46"/>
    <mergeCell ref="D45:D46"/>
    <mergeCell ref="A47:A48"/>
    <mergeCell ref="B47:B48"/>
    <mergeCell ref="D47:D48"/>
    <mergeCell ref="A49:D49"/>
    <mergeCell ref="A50:A51"/>
    <mergeCell ref="B50:B51"/>
    <mergeCell ref="D50:D51"/>
    <mergeCell ref="A52:D52"/>
    <mergeCell ref="A53:A54"/>
    <mergeCell ref="B53:B54"/>
    <mergeCell ref="D53:D54"/>
    <mergeCell ref="A55:D55"/>
    <mergeCell ref="A56:A57"/>
    <mergeCell ref="B56:B57"/>
    <mergeCell ref="D56:D57"/>
    <mergeCell ref="A58:D58"/>
    <mergeCell ref="A59:D59"/>
    <mergeCell ref="A60:A61"/>
    <mergeCell ref="B60:B61"/>
    <mergeCell ref="D60:D61"/>
    <mergeCell ref="A62:A63"/>
    <mergeCell ref="B62:B63"/>
    <mergeCell ref="D62:D63"/>
    <mergeCell ref="A64:D64"/>
    <mergeCell ref="A66:D66"/>
    <mergeCell ref="A67:A68"/>
    <mergeCell ref="B67:B68"/>
    <mergeCell ref="D67:D68"/>
    <mergeCell ref="A69:D69"/>
    <mergeCell ref="A78:D78"/>
    <mergeCell ref="A81:D81"/>
    <mergeCell ref="A70:A71"/>
    <mergeCell ref="B70:B71"/>
    <mergeCell ref="A74:D74"/>
    <mergeCell ref="A72:D72"/>
    <mergeCell ref="A75:D75"/>
    <mergeCell ref="D70:D71"/>
  </mergeCells>
  <pageMargins left="0.70866141732283472" right="0.31496062992125984" top="0.74803149606299213" bottom="0.74803149606299213" header="0.31496062992125984" footer="0.31496062992125984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>
  <dimension ref="A1:I38"/>
  <sheetViews>
    <sheetView zoomScaleNormal="100" zoomScaleSheetLayoutView="100" workbookViewId="0">
      <selection activeCell="I12" sqref="I12"/>
    </sheetView>
  </sheetViews>
  <sheetFormatPr defaultColWidth="9.140625" defaultRowHeight="15"/>
  <cols>
    <col min="1" max="1" width="53.42578125" style="5" customWidth="1"/>
    <col min="2" max="2" width="53.42578125" style="6" customWidth="1"/>
    <col min="3" max="3" width="13.5703125" style="1" customWidth="1"/>
    <col min="4" max="4" width="14" style="1" customWidth="1"/>
    <col min="5" max="5" width="15" style="1" customWidth="1"/>
    <col min="6" max="6" width="21.42578125" style="1" customWidth="1"/>
    <col min="7" max="16384" width="9.140625" style="1"/>
  </cols>
  <sheetData>
    <row r="1" spans="1:9" ht="15.75">
      <c r="F1" s="12" t="s">
        <v>67</v>
      </c>
    </row>
    <row r="2" spans="1:9" ht="15.75">
      <c r="F2" s="13" t="s">
        <v>28</v>
      </c>
    </row>
    <row r="3" spans="1:9">
      <c r="E3" s="2"/>
      <c r="F3" s="3"/>
    </row>
    <row r="4" spans="1:9" s="7" customFormat="1" ht="18.75">
      <c r="A4" s="188" t="s">
        <v>25</v>
      </c>
      <c r="B4" s="188"/>
      <c r="C4" s="188"/>
      <c r="D4" s="188"/>
      <c r="E4" s="188"/>
      <c r="F4" s="188"/>
    </row>
    <row r="5" spans="1:9" s="7" customFormat="1" ht="30.6" customHeight="1">
      <c r="A5" s="189" t="s">
        <v>51</v>
      </c>
      <c r="B5" s="190"/>
      <c r="C5" s="190"/>
      <c r="D5" s="190"/>
      <c r="E5" s="190"/>
      <c r="F5" s="190"/>
    </row>
    <row r="6" spans="1:9">
      <c r="F6" s="1" t="s">
        <v>26</v>
      </c>
    </row>
    <row r="7" spans="1:9" ht="78.75">
      <c r="A7" s="14" t="s">
        <v>1</v>
      </c>
      <c r="B7" s="14" t="s">
        <v>2</v>
      </c>
      <c r="C7" s="14" t="s">
        <v>8</v>
      </c>
      <c r="D7" s="14" t="s">
        <v>3</v>
      </c>
      <c r="E7" s="14" t="s">
        <v>10</v>
      </c>
      <c r="F7" s="14" t="s">
        <v>9</v>
      </c>
    </row>
    <row r="8" spans="1:9" s="10" customFormat="1">
      <c r="A8" s="4">
        <v>1</v>
      </c>
      <c r="B8" s="4">
        <v>2</v>
      </c>
      <c r="C8" s="4">
        <v>3</v>
      </c>
      <c r="D8" s="4">
        <v>4</v>
      </c>
      <c r="E8" s="4">
        <v>5</v>
      </c>
      <c r="F8" s="9">
        <v>6</v>
      </c>
    </row>
    <row r="9" spans="1:9" ht="15.75" customHeight="1">
      <c r="A9" s="194" t="s">
        <v>52</v>
      </c>
      <c r="B9" s="191" t="s">
        <v>58</v>
      </c>
      <c r="C9" s="11">
        <v>2022</v>
      </c>
      <c r="D9" s="11" t="s">
        <v>62</v>
      </c>
      <c r="E9" s="22">
        <v>0</v>
      </c>
      <c r="F9" s="22">
        <v>2</v>
      </c>
      <c r="I9" s="1" t="s">
        <v>12</v>
      </c>
    </row>
    <row r="10" spans="1:9" ht="15.75" customHeight="1">
      <c r="A10" s="195"/>
      <c r="B10" s="192"/>
      <c r="C10" s="11">
        <v>2023</v>
      </c>
      <c r="D10" s="11" t="s">
        <v>62</v>
      </c>
      <c r="E10" s="22">
        <v>0</v>
      </c>
      <c r="F10" s="22">
        <v>1</v>
      </c>
    </row>
    <row r="11" spans="1:9" ht="15.75" customHeight="1">
      <c r="A11" s="195"/>
      <c r="B11" s="192"/>
      <c r="C11" s="11">
        <v>2024</v>
      </c>
      <c r="D11" s="11" t="s">
        <v>62</v>
      </c>
      <c r="E11" s="22">
        <v>0</v>
      </c>
      <c r="F11" s="22">
        <v>1</v>
      </c>
    </row>
    <row r="12" spans="1:9" ht="15.75" customHeight="1">
      <c r="A12" s="195"/>
      <c r="B12" s="192"/>
      <c r="C12" s="11">
        <v>2025</v>
      </c>
      <c r="D12" s="11" t="s">
        <v>62</v>
      </c>
      <c r="E12" s="22">
        <v>0</v>
      </c>
      <c r="F12" s="22">
        <v>1</v>
      </c>
    </row>
    <row r="13" spans="1:9" ht="15.75" customHeight="1">
      <c r="A13" s="195"/>
      <c r="B13" s="193"/>
      <c r="C13" s="75">
        <v>2026</v>
      </c>
      <c r="D13" s="75" t="s">
        <v>62</v>
      </c>
      <c r="E13" s="22">
        <v>0</v>
      </c>
      <c r="F13" s="22">
        <v>0</v>
      </c>
    </row>
    <row r="14" spans="1:9" ht="15.75" customHeight="1">
      <c r="A14" s="195"/>
      <c r="B14" s="191" t="s">
        <v>57</v>
      </c>
      <c r="C14" s="11">
        <v>2022</v>
      </c>
      <c r="D14" s="11" t="s">
        <v>62</v>
      </c>
      <c r="E14" s="22">
        <v>0</v>
      </c>
      <c r="F14" s="22">
        <v>1</v>
      </c>
    </row>
    <row r="15" spans="1:9" ht="15.75" customHeight="1">
      <c r="A15" s="195"/>
      <c r="B15" s="192"/>
      <c r="C15" s="11">
        <v>2023</v>
      </c>
      <c r="D15" s="11" t="s">
        <v>62</v>
      </c>
      <c r="E15" s="22">
        <v>0</v>
      </c>
      <c r="F15" s="22">
        <v>1</v>
      </c>
    </row>
    <row r="16" spans="1:9" ht="15.75" customHeight="1">
      <c r="A16" s="195"/>
      <c r="B16" s="192"/>
      <c r="C16" s="11">
        <v>2024</v>
      </c>
      <c r="D16" s="11" t="s">
        <v>62</v>
      </c>
      <c r="E16" s="22">
        <v>0</v>
      </c>
      <c r="F16" s="22">
        <v>0</v>
      </c>
    </row>
    <row r="17" spans="1:6" ht="16.5" customHeight="1">
      <c r="A17" s="195"/>
      <c r="B17" s="192"/>
      <c r="C17" s="11">
        <v>2025</v>
      </c>
      <c r="D17" s="11" t="s">
        <v>62</v>
      </c>
      <c r="E17" s="22">
        <v>0</v>
      </c>
      <c r="F17" s="22">
        <v>1</v>
      </c>
    </row>
    <row r="18" spans="1:6" ht="16.5" customHeight="1">
      <c r="A18" s="196"/>
      <c r="B18" s="193"/>
      <c r="C18" s="75">
        <v>2026</v>
      </c>
      <c r="D18" s="75" t="s">
        <v>62</v>
      </c>
      <c r="E18" s="22">
        <v>0</v>
      </c>
      <c r="F18" s="22">
        <v>0</v>
      </c>
    </row>
    <row r="19" spans="1:6" ht="21.75" customHeight="1">
      <c r="A19" s="199" t="s">
        <v>53</v>
      </c>
      <c r="B19" s="191" t="s">
        <v>59</v>
      </c>
      <c r="C19" s="11">
        <v>2022</v>
      </c>
      <c r="D19" s="11" t="s">
        <v>61</v>
      </c>
      <c r="E19" s="11">
        <v>60.5</v>
      </c>
      <c r="F19" s="8">
        <v>67.7</v>
      </c>
    </row>
    <row r="20" spans="1:6" ht="20.25" customHeight="1">
      <c r="A20" s="200"/>
      <c r="B20" s="192"/>
      <c r="C20" s="11">
        <v>2023</v>
      </c>
      <c r="D20" s="11" t="s">
        <v>61</v>
      </c>
      <c r="E20" s="11">
        <v>60.5</v>
      </c>
      <c r="F20" s="8">
        <v>67.7</v>
      </c>
    </row>
    <row r="21" spans="1:6" ht="16.5" customHeight="1">
      <c r="A21" s="200"/>
      <c r="B21" s="192"/>
      <c r="C21" s="11">
        <v>2024</v>
      </c>
      <c r="D21" s="11" t="s">
        <v>61</v>
      </c>
      <c r="E21" s="11">
        <v>60.5</v>
      </c>
      <c r="F21" s="8">
        <v>68.2</v>
      </c>
    </row>
    <row r="22" spans="1:6" ht="18" customHeight="1">
      <c r="A22" s="200"/>
      <c r="B22" s="192"/>
      <c r="C22" s="11">
        <v>2025</v>
      </c>
      <c r="D22" s="11" t="s">
        <v>61</v>
      </c>
      <c r="E22" s="11">
        <v>60.5</v>
      </c>
      <c r="F22" s="53">
        <v>69</v>
      </c>
    </row>
    <row r="23" spans="1:6" ht="18" customHeight="1">
      <c r="A23" s="200"/>
      <c r="B23" s="193"/>
      <c r="C23" s="75">
        <v>2026</v>
      </c>
      <c r="D23" s="75" t="s">
        <v>61</v>
      </c>
      <c r="E23" s="75">
        <v>60.5</v>
      </c>
      <c r="F23" s="53">
        <v>69</v>
      </c>
    </row>
    <row r="24" spans="1:6" ht="15.75" customHeight="1">
      <c r="A24" s="200"/>
      <c r="B24" s="191" t="s">
        <v>60</v>
      </c>
      <c r="C24" s="11">
        <v>2022</v>
      </c>
      <c r="D24" s="11" t="s">
        <v>61</v>
      </c>
      <c r="E24" s="11">
        <v>9.8000000000000007</v>
      </c>
      <c r="F24" s="8">
        <v>45.9</v>
      </c>
    </row>
    <row r="25" spans="1:6" ht="15.75" customHeight="1">
      <c r="A25" s="200"/>
      <c r="B25" s="192"/>
      <c r="C25" s="11">
        <v>2023</v>
      </c>
      <c r="D25" s="11" t="s">
        <v>61</v>
      </c>
      <c r="E25" s="11">
        <v>9.8000000000000007</v>
      </c>
      <c r="F25" s="8">
        <v>6.2</v>
      </c>
    </row>
    <row r="26" spans="1:6" ht="18" customHeight="1">
      <c r="A26" s="200"/>
      <c r="B26" s="192"/>
      <c r="C26" s="11">
        <v>2024</v>
      </c>
      <c r="D26" s="11" t="s">
        <v>61</v>
      </c>
      <c r="E26" s="11">
        <v>9.8000000000000007</v>
      </c>
      <c r="F26" s="53">
        <v>6</v>
      </c>
    </row>
    <row r="27" spans="1:6" ht="18" customHeight="1">
      <c r="A27" s="200"/>
      <c r="B27" s="192"/>
      <c r="C27" s="11">
        <v>2025</v>
      </c>
      <c r="D27" s="11" t="s">
        <v>61</v>
      </c>
      <c r="E27" s="11">
        <v>9.8000000000000007</v>
      </c>
      <c r="F27" s="8">
        <v>5.9</v>
      </c>
    </row>
    <row r="28" spans="1:6" ht="18" customHeight="1">
      <c r="A28" s="201"/>
      <c r="B28" s="193"/>
      <c r="C28" s="75">
        <v>2026</v>
      </c>
      <c r="D28" s="75" t="s">
        <v>61</v>
      </c>
      <c r="E28" s="75">
        <v>9.8000000000000007</v>
      </c>
      <c r="F28" s="8">
        <v>5</v>
      </c>
    </row>
    <row r="29" spans="1:6" ht="15.75" customHeight="1">
      <c r="A29" s="197" t="s">
        <v>54</v>
      </c>
      <c r="B29" s="202" t="s">
        <v>63</v>
      </c>
      <c r="C29" s="11">
        <v>2022</v>
      </c>
      <c r="D29" s="11" t="s">
        <v>62</v>
      </c>
      <c r="E29" s="21">
        <v>4</v>
      </c>
      <c r="F29" s="21">
        <v>4</v>
      </c>
    </row>
    <row r="30" spans="1:6" ht="15.75" customHeight="1">
      <c r="A30" s="197"/>
      <c r="B30" s="203"/>
      <c r="C30" s="11">
        <v>2023</v>
      </c>
      <c r="D30" s="11" t="s">
        <v>62</v>
      </c>
      <c r="E30" s="21">
        <v>4</v>
      </c>
      <c r="F30" s="21">
        <v>4</v>
      </c>
    </row>
    <row r="31" spans="1:6" ht="15.75" customHeight="1">
      <c r="A31" s="197"/>
      <c r="B31" s="203"/>
      <c r="C31" s="11">
        <v>2024</v>
      </c>
      <c r="D31" s="11" t="s">
        <v>62</v>
      </c>
      <c r="E31" s="21">
        <v>4</v>
      </c>
      <c r="F31" s="21">
        <v>4</v>
      </c>
    </row>
    <row r="32" spans="1:6" ht="15.75" customHeight="1">
      <c r="A32" s="197"/>
      <c r="B32" s="203"/>
      <c r="C32" s="11">
        <v>2025</v>
      </c>
      <c r="D32" s="11" t="s">
        <v>62</v>
      </c>
      <c r="E32" s="21">
        <v>4</v>
      </c>
      <c r="F32" s="21">
        <v>4</v>
      </c>
    </row>
    <row r="33" spans="1:6" ht="15.75" customHeight="1">
      <c r="A33" s="197"/>
      <c r="B33" s="204"/>
      <c r="C33" s="75">
        <v>2026</v>
      </c>
      <c r="D33" s="75" t="s">
        <v>62</v>
      </c>
      <c r="E33" s="21">
        <v>4</v>
      </c>
      <c r="F33" s="21">
        <v>4</v>
      </c>
    </row>
    <row r="34" spans="1:6" ht="15.75" customHeight="1">
      <c r="A34" s="197"/>
      <c r="B34" s="198" t="s">
        <v>64</v>
      </c>
      <c r="C34" s="11">
        <v>2022</v>
      </c>
      <c r="D34" s="11" t="s">
        <v>61</v>
      </c>
      <c r="E34" s="21">
        <v>33.799999999999997</v>
      </c>
      <c r="F34" s="22">
        <v>39.9</v>
      </c>
    </row>
    <row r="35" spans="1:6" ht="15.75" customHeight="1">
      <c r="A35" s="197"/>
      <c r="B35" s="198"/>
      <c r="C35" s="11">
        <v>2023</v>
      </c>
      <c r="D35" s="11" t="s">
        <v>61</v>
      </c>
      <c r="E35" s="21">
        <v>33.799999999999997</v>
      </c>
      <c r="F35" s="22">
        <v>39.9</v>
      </c>
    </row>
    <row r="36" spans="1:6" ht="15.75" customHeight="1">
      <c r="A36" s="197"/>
      <c r="B36" s="198"/>
      <c r="C36" s="11">
        <v>2024</v>
      </c>
      <c r="D36" s="11" t="s">
        <v>61</v>
      </c>
      <c r="E36" s="21">
        <v>33.799999999999997</v>
      </c>
      <c r="F36" s="22">
        <v>39.9</v>
      </c>
    </row>
    <row r="37" spans="1:6" ht="15.75" customHeight="1">
      <c r="A37" s="197"/>
      <c r="B37" s="198"/>
      <c r="C37" s="75">
        <v>2025</v>
      </c>
      <c r="D37" s="75" t="s">
        <v>61</v>
      </c>
      <c r="E37" s="21">
        <v>33.799999999999997</v>
      </c>
      <c r="F37" s="22">
        <v>39.9</v>
      </c>
    </row>
    <row r="38" spans="1:6" ht="15.75">
      <c r="A38" s="197"/>
      <c r="B38" s="198"/>
      <c r="C38" s="11">
        <v>2026</v>
      </c>
      <c r="D38" s="11" t="s">
        <v>61</v>
      </c>
      <c r="E38" s="21">
        <v>33.799999999999997</v>
      </c>
      <c r="F38" s="22">
        <v>39.9</v>
      </c>
    </row>
  </sheetData>
  <mergeCells count="11">
    <mergeCell ref="A29:A38"/>
    <mergeCell ref="B34:B38"/>
    <mergeCell ref="B19:B23"/>
    <mergeCell ref="B24:B28"/>
    <mergeCell ref="A19:A28"/>
    <mergeCell ref="B29:B33"/>
    <mergeCell ref="A4:F4"/>
    <mergeCell ref="A5:F5"/>
    <mergeCell ref="B9:B13"/>
    <mergeCell ref="B14:B18"/>
    <mergeCell ref="A9:A18"/>
  </mergeCells>
  <phoneticPr fontId="4" type="noConversion"/>
  <hyperlinks>
    <hyperlink ref="F2" location="sub_1000" display="sub_1000"/>
  </hyperlinks>
  <pageMargins left="0.39370078740157483" right="0.39370078740157483" top="0.78740157480314965" bottom="0.59055118110236227" header="0.31496062992125984" footer="0.31496062992125984"/>
  <pageSetup paperSize="9" scale="80" orientation="landscape" r:id="rId1"/>
  <headerFooter alignWithMargins="0"/>
</worksheet>
</file>

<file path=xl/worksheets/sheet4.xml><?xml version="1.0" encoding="utf-8"?>
<worksheet xmlns="http://schemas.openxmlformats.org/spreadsheetml/2006/main" xmlns:r="http://schemas.openxmlformats.org/officeDocument/2006/relationships">
  <sheetPr>
    <tabColor theme="0"/>
  </sheetPr>
  <dimension ref="A1:N136"/>
  <sheetViews>
    <sheetView view="pageBreakPreview" zoomScale="90" zoomScaleNormal="90" zoomScaleSheetLayoutView="90" workbookViewId="0">
      <pane ySplit="8" topLeftCell="A99" activePane="bottomLeft" state="frozen"/>
      <selection pane="bottomLeft" activeCell="B106" sqref="B106:B117"/>
    </sheetView>
  </sheetViews>
  <sheetFormatPr defaultRowHeight="18.75"/>
  <cols>
    <col min="1" max="1" width="30.42578125" style="78" customWidth="1"/>
    <col min="2" max="2" width="38.28515625" style="79" customWidth="1"/>
    <col min="3" max="3" width="14.7109375" style="80" customWidth="1"/>
    <col min="4" max="4" width="14.7109375" style="81" customWidth="1"/>
    <col min="5" max="5" width="15.5703125" style="82" customWidth="1"/>
    <col min="6" max="9" width="14.7109375" style="82" customWidth="1"/>
    <col min="10" max="10" width="11.5703125" style="84" customWidth="1"/>
    <col min="11" max="11" width="18.85546875" style="84" customWidth="1"/>
    <col min="12" max="12" width="12" style="82" customWidth="1"/>
    <col min="13" max="13" width="12.140625" style="82" customWidth="1"/>
    <col min="14" max="14" width="11.140625" style="82" customWidth="1"/>
    <col min="15" max="256" width="8.85546875" style="82"/>
    <col min="257" max="257" width="30.42578125" style="82" customWidth="1"/>
    <col min="258" max="258" width="38.28515625" style="82" customWidth="1"/>
    <col min="259" max="260" width="14.7109375" style="82" customWidth="1"/>
    <col min="261" max="261" width="15.5703125" style="82" customWidth="1"/>
    <col min="262" max="265" width="14.7109375" style="82" customWidth="1"/>
    <col min="266" max="266" width="11.5703125" style="82" customWidth="1"/>
    <col min="267" max="267" width="18.85546875" style="82" customWidth="1"/>
    <col min="268" max="268" width="12" style="82" customWidth="1"/>
    <col min="269" max="269" width="12.140625" style="82" customWidth="1"/>
    <col min="270" max="270" width="11.140625" style="82" customWidth="1"/>
    <col min="271" max="512" width="8.85546875" style="82"/>
    <col min="513" max="513" width="30.42578125" style="82" customWidth="1"/>
    <col min="514" max="514" width="38.28515625" style="82" customWidth="1"/>
    <col min="515" max="516" width="14.7109375" style="82" customWidth="1"/>
    <col min="517" max="517" width="15.5703125" style="82" customWidth="1"/>
    <col min="518" max="521" width="14.7109375" style="82" customWidth="1"/>
    <col min="522" max="522" width="11.5703125" style="82" customWidth="1"/>
    <col min="523" max="523" width="18.85546875" style="82" customWidth="1"/>
    <col min="524" max="524" width="12" style="82" customWidth="1"/>
    <col min="525" max="525" width="12.140625" style="82" customWidth="1"/>
    <col min="526" max="526" width="11.140625" style="82" customWidth="1"/>
    <col min="527" max="768" width="8.85546875" style="82"/>
    <col min="769" max="769" width="30.42578125" style="82" customWidth="1"/>
    <col min="770" max="770" width="38.28515625" style="82" customWidth="1"/>
    <col min="771" max="772" width="14.7109375" style="82" customWidth="1"/>
    <col min="773" max="773" width="15.5703125" style="82" customWidth="1"/>
    <col min="774" max="777" width="14.7109375" style="82" customWidth="1"/>
    <col min="778" max="778" width="11.5703125" style="82" customWidth="1"/>
    <col min="779" max="779" width="18.85546875" style="82" customWidth="1"/>
    <col min="780" max="780" width="12" style="82" customWidth="1"/>
    <col min="781" max="781" width="12.140625" style="82" customWidth="1"/>
    <col min="782" max="782" width="11.140625" style="82" customWidth="1"/>
    <col min="783" max="1024" width="8.85546875" style="82"/>
    <col min="1025" max="1025" width="30.42578125" style="82" customWidth="1"/>
    <col min="1026" max="1026" width="38.28515625" style="82" customWidth="1"/>
    <col min="1027" max="1028" width="14.7109375" style="82" customWidth="1"/>
    <col min="1029" max="1029" width="15.5703125" style="82" customWidth="1"/>
    <col min="1030" max="1033" width="14.7109375" style="82" customWidth="1"/>
    <col min="1034" max="1034" width="11.5703125" style="82" customWidth="1"/>
    <col min="1035" max="1035" width="18.85546875" style="82" customWidth="1"/>
    <col min="1036" max="1036" width="12" style="82" customWidth="1"/>
    <col min="1037" max="1037" width="12.140625" style="82" customWidth="1"/>
    <col min="1038" max="1038" width="11.140625" style="82" customWidth="1"/>
    <col min="1039" max="1280" width="8.85546875" style="82"/>
    <col min="1281" max="1281" width="30.42578125" style="82" customWidth="1"/>
    <col min="1282" max="1282" width="38.28515625" style="82" customWidth="1"/>
    <col min="1283" max="1284" width="14.7109375" style="82" customWidth="1"/>
    <col min="1285" max="1285" width="15.5703125" style="82" customWidth="1"/>
    <col min="1286" max="1289" width="14.7109375" style="82" customWidth="1"/>
    <col min="1290" max="1290" width="11.5703125" style="82" customWidth="1"/>
    <col min="1291" max="1291" width="18.85546875" style="82" customWidth="1"/>
    <col min="1292" max="1292" width="12" style="82" customWidth="1"/>
    <col min="1293" max="1293" width="12.140625" style="82" customWidth="1"/>
    <col min="1294" max="1294" width="11.140625" style="82" customWidth="1"/>
    <col min="1295" max="1536" width="8.85546875" style="82"/>
    <col min="1537" max="1537" width="30.42578125" style="82" customWidth="1"/>
    <col min="1538" max="1538" width="38.28515625" style="82" customWidth="1"/>
    <col min="1539" max="1540" width="14.7109375" style="82" customWidth="1"/>
    <col min="1541" max="1541" width="15.5703125" style="82" customWidth="1"/>
    <col min="1542" max="1545" width="14.7109375" style="82" customWidth="1"/>
    <col min="1546" max="1546" width="11.5703125" style="82" customWidth="1"/>
    <col min="1547" max="1547" width="18.85546875" style="82" customWidth="1"/>
    <col min="1548" max="1548" width="12" style="82" customWidth="1"/>
    <col min="1549" max="1549" width="12.140625" style="82" customWidth="1"/>
    <col min="1550" max="1550" width="11.140625" style="82" customWidth="1"/>
    <col min="1551" max="1792" width="8.85546875" style="82"/>
    <col min="1793" max="1793" width="30.42578125" style="82" customWidth="1"/>
    <col min="1794" max="1794" width="38.28515625" style="82" customWidth="1"/>
    <col min="1795" max="1796" width="14.7109375" style="82" customWidth="1"/>
    <col min="1797" max="1797" width="15.5703125" style="82" customWidth="1"/>
    <col min="1798" max="1801" width="14.7109375" style="82" customWidth="1"/>
    <col min="1802" max="1802" width="11.5703125" style="82" customWidth="1"/>
    <col min="1803" max="1803" width="18.85546875" style="82" customWidth="1"/>
    <col min="1804" max="1804" width="12" style="82" customWidth="1"/>
    <col min="1805" max="1805" width="12.140625" style="82" customWidth="1"/>
    <col min="1806" max="1806" width="11.140625" style="82" customWidth="1"/>
    <col min="1807" max="2048" width="8.85546875" style="82"/>
    <col min="2049" max="2049" width="30.42578125" style="82" customWidth="1"/>
    <col min="2050" max="2050" width="38.28515625" style="82" customWidth="1"/>
    <col min="2051" max="2052" width="14.7109375" style="82" customWidth="1"/>
    <col min="2053" max="2053" width="15.5703125" style="82" customWidth="1"/>
    <col min="2054" max="2057" width="14.7109375" style="82" customWidth="1"/>
    <col min="2058" max="2058" width="11.5703125" style="82" customWidth="1"/>
    <col min="2059" max="2059" width="18.85546875" style="82" customWidth="1"/>
    <col min="2060" max="2060" width="12" style="82" customWidth="1"/>
    <col min="2061" max="2061" width="12.140625" style="82" customWidth="1"/>
    <col min="2062" max="2062" width="11.140625" style="82" customWidth="1"/>
    <col min="2063" max="2304" width="8.85546875" style="82"/>
    <col min="2305" max="2305" width="30.42578125" style="82" customWidth="1"/>
    <col min="2306" max="2306" width="38.28515625" style="82" customWidth="1"/>
    <col min="2307" max="2308" width="14.7109375" style="82" customWidth="1"/>
    <col min="2309" max="2309" width="15.5703125" style="82" customWidth="1"/>
    <col min="2310" max="2313" width="14.7109375" style="82" customWidth="1"/>
    <col min="2314" max="2314" width="11.5703125" style="82" customWidth="1"/>
    <col min="2315" max="2315" width="18.85546875" style="82" customWidth="1"/>
    <col min="2316" max="2316" width="12" style="82" customWidth="1"/>
    <col min="2317" max="2317" width="12.140625" style="82" customWidth="1"/>
    <col min="2318" max="2318" width="11.140625" style="82" customWidth="1"/>
    <col min="2319" max="2560" width="8.85546875" style="82"/>
    <col min="2561" max="2561" width="30.42578125" style="82" customWidth="1"/>
    <col min="2562" max="2562" width="38.28515625" style="82" customWidth="1"/>
    <col min="2563" max="2564" width="14.7109375" style="82" customWidth="1"/>
    <col min="2565" max="2565" width="15.5703125" style="82" customWidth="1"/>
    <col min="2566" max="2569" width="14.7109375" style="82" customWidth="1"/>
    <col min="2570" max="2570" width="11.5703125" style="82" customWidth="1"/>
    <col min="2571" max="2571" width="18.85546875" style="82" customWidth="1"/>
    <col min="2572" max="2572" width="12" style="82" customWidth="1"/>
    <col min="2573" max="2573" width="12.140625" style="82" customWidth="1"/>
    <col min="2574" max="2574" width="11.140625" style="82" customWidth="1"/>
    <col min="2575" max="2816" width="8.85546875" style="82"/>
    <col min="2817" max="2817" width="30.42578125" style="82" customWidth="1"/>
    <col min="2818" max="2818" width="38.28515625" style="82" customWidth="1"/>
    <col min="2819" max="2820" width="14.7109375" style="82" customWidth="1"/>
    <col min="2821" max="2821" width="15.5703125" style="82" customWidth="1"/>
    <col min="2822" max="2825" width="14.7109375" style="82" customWidth="1"/>
    <col min="2826" max="2826" width="11.5703125" style="82" customWidth="1"/>
    <col min="2827" max="2827" width="18.85546875" style="82" customWidth="1"/>
    <col min="2828" max="2828" width="12" style="82" customWidth="1"/>
    <col min="2829" max="2829" width="12.140625" style="82" customWidth="1"/>
    <col min="2830" max="2830" width="11.140625" style="82" customWidth="1"/>
    <col min="2831" max="3072" width="8.85546875" style="82"/>
    <col min="3073" max="3073" width="30.42578125" style="82" customWidth="1"/>
    <col min="3074" max="3074" width="38.28515625" style="82" customWidth="1"/>
    <col min="3075" max="3076" width="14.7109375" style="82" customWidth="1"/>
    <col min="3077" max="3077" width="15.5703125" style="82" customWidth="1"/>
    <col min="3078" max="3081" width="14.7109375" style="82" customWidth="1"/>
    <col min="3082" max="3082" width="11.5703125" style="82" customWidth="1"/>
    <col min="3083" max="3083" width="18.85546875" style="82" customWidth="1"/>
    <col min="3084" max="3084" width="12" style="82" customWidth="1"/>
    <col min="3085" max="3085" width="12.140625" style="82" customWidth="1"/>
    <col min="3086" max="3086" width="11.140625" style="82" customWidth="1"/>
    <col min="3087" max="3328" width="8.85546875" style="82"/>
    <col min="3329" max="3329" width="30.42578125" style="82" customWidth="1"/>
    <col min="3330" max="3330" width="38.28515625" style="82" customWidth="1"/>
    <col min="3331" max="3332" width="14.7109375" style="82" customWidth="1"/>
    <col min="3333" max="3333" width="15.5703125" style="82" customWidth="1"/>
    <col min="3334" max="3337" width="14.7109375" style="82" customWidth="1"/>
    <col min="3338" max="3338" width="11.5703125" style="82" customWidth="1"/>
    <col min="3339" max="3339" width="18.85546875" style="82" customWidth="1"/>
    <col min="3340" max="3340" width="12" style="82" customWidth="1"/>
    <col min="3341" max="3341" width="12.140625" style="82" customWidth="1"/>
    <col min="3342" max="3342" width="11.140625" style="82" customWidth="1"/>
    <col min="3343" max="3584" width="8.85546875" style="82"/>
    <col min="3585" max="3585" width="30.42578125" style="82" customWidth="1"/>
    <col min="3586" max="3586" width="38.28515625" style="82" customWidth="1"/>
    <col min="3587" max="3588" width="14.7109375" style="82" customWidth="1"/>
    <col min="3589" max="3589" width="15.5703125" style="82" customWidth="1"/>
    <col min="3590" max="3593" width="14.7109375" style="82" customWidth="1"/>
    <col min="3594" max="3594" width="11.5703125" style="82" customWidth="1"/>
    <col min="3595" max="3595" width="18.85546875" style="82" customWidth="1"/>
    <col min="3596" max="3596" width="12" style="82" customWidth="1"/>
    <col min="3597" max="3597" width="12.140625" style="82" customWidth="1"/>
    <col min="3598" max="3598" width="11.140625" style="82" customWidth="1"/>
    <col min="3599" max="3840" width="8.85546875" style="82"/>
    <col min="3841" max="3841" width="30.42578125" style="82" customWidth="1"/>
    <col min="3842" max="3842" width="38.28515625" style="82" customWidth="1"/>
    <col min="3843" max="3844" width="14.7109375" style="82" customWidth="1"/>
    <col min="3845" max="3845" width="15.5703125" style="82" customWidth="1"/>
    <col min="3846" max="3849" width="14.7109375" style="82" customWidth="1"/>
    <col min="3850" max="3850" width="11.5703125" style="82" customWidth="1"/>
    <col min="3851" max="3851" width="18.85546875" style="82" customWidth="1"/>
    <col min="3852" max="3852" width="12" style="82" customWidth="1"/>
    <col min="3853" max="3853" width="12.140625" style="82" customWidth="1"/>
    <col min="3854" max="3854" width="11.140625" style="82" customWidth="1"/>
    <col min="3855" max="4096" width="8.85546875" style="82"/>
    <col min="4097" max="4097" width="30.42578125" style="82" customWidth="1"/>
    <col min="4098" max="4098" width="38.28515625" style="82" customWidth="1"/>
    <col min="4099" max="4100" width="14.7109375" style="82" customWidth="1"/>
    <col min="4101" max="4101" width="15.5703125" style="82" customWidth="1"/>
    <col min="4102" max="4105" width="14.7109375" style="82" customWidth="1"/>
    <col min="4106" max="4106" width="11.5703125" style="82" customWidth="1"/>
    <col min="4107" max="4107" width="18.85546875" style="82" customWidth="1"/>
    <col min="4108" max="4108" width="12" style="82" customWidth="1"/>
    <col min="4109" max="4109" width="12.140625" style="82" customWidth="1"/>
    <col min="4110" max="4110" width="11.140625" style="82" customWidth="1"/>
    <col min="4111" max="4352" width="8.85546875" style="82"/>
    <col min="4353" max="4353" width="30.42578125" style="82" customWidth="1"/>
    <col min="4354" max="4354" width="38.28515625" style="82" customWidth="1"/>
    <col min="4355" max="4356" width="14.7109375" style="82" customWidth="1"/>
    <col min="4357" max="4357" width="15.5703125" style="82" customWidth="1"/>
    <col min="4358" max="4361" width="14.7109375" style="82" customWidth="1"/>
    <col min="4362" max="4362" width="11.5703125" style="82" customWidth="1"/>
    <col min="4363" max="4363" width="18.85546875" style="82" customWidth="1"/>
    <col min="4364" max="4364" width="12" style="82" customWidth="1"/>
    <col min="4365" max="4365" width="12.140625" style="82" customWidth="1"/>
    <col min="4366" max="4366" width="11.140625" style="82" customWidth="1"/>
    <col min="4367" max="4608" width="8.85546875" style="82"/>
    <col min="4609" max="4609" width="30.42578125" style="82" customWidth="1"/>
    <col min="4610" max="4610" width="38.28515625" style="82" customWidth="1"/>
    <col min="4611" max="4612" width="14.7109375" style="82" customWidth="1"/>
    <col min="4613" max="4613" width="15.5703125" style="82" customWidth="1"/>
    <col min="4614" max="4617" width="14.7109375" style="82" customWidth="1"/>
    <col min="4618" max="4618" width="11.5703125" style="82" customWidth="1"/>
    <col min="4619" max="4619" width="18.85546875" style="82" customWidth="1"/>
    <col min="4620" max="4620" width="12" style="82" customWidth="1"/>
    <col min="4621" max="4621" width="12.140625" style="82" customWidth="1"/>
    <col min="4622" max="4622" width="11.140625" style="82" customWidth="1"/>
    <col min="4623" max="4864" width="8.85546875" style="82"/>
    <col min="4865" max="4865" width="30.42578125" style="82" customWidth="1"/>
    <col min="4866" max="4866" width="38.28515625" style="82" customWidth="1"/>
    <col min="4867" max="4868" width="14.7109375" style="82" customWidth="1"/>
    <col min="4869" max="4869" width="15.5703125" style="82" customWidth="1"/>
    <col min="4870" max="4873" width="14.7109375" style="82" customWidth="1"/>
    <col min="4874" max="4874" width="11.5703125" style="82" customWidth="1"/>
    <col min="4875" max="4875" width="18.85546875" style="82" customWidth="1"/>
    <col min="4876" max="4876" width="12" style="82" customWidth="1"/>
    <col min="4877" max="4877" width="12.140625" style="82" customWidth="1"/>
    <col min="4878" max="4878" width="11.140625" style="82" customWidth="1"/>
    <col min="4879" max="5120" width="8.85546875" style="82"/>
    <col min="5121" max="5121" width="30.42578125" style="82" customWidth="1"/>
    <col min="5122" max="5122" width="38.28515625" style="82" customWidth="1"/>
    <col min="5123" max="5124" width="14.7109375" style="82" customWidth="1"/>
    <col min="5125" max="5125" width="15.5703125" style="82" customWidth="1"/>
    <col min="5126" max="5129" width="14.7109375" style="82" customWidth="1"/>
    <col min="5130" max="5130" width="11.5703125" style="82" customWidth="1"/>
    <col min="5131" max="5131" width="18.85546875" style="82" customWidth="1"/>
    <col min="5132" max="5132" width="12" style="82" customWidth="1"/>
    <col min="5133" max="5133" width="12.140625" style="82" customWidth="1"/>
    <col min="5134" max="5134" width="11.140625" style="82" customWidth="1"/>
    <col min="5135" max="5376" width="8.85546875" style="82"/>
    <col min="5377" max="5377" width="30.42578125" style="82" customWidth="1"/>
    <col min="5378" max="5378" width="38.28515625" style="82" customWidth="1"/>
    <col min="5379" max="5380" width="14.7109375" style="82" customWidth="1"/>
    <col min="5381" max="5381" width="15.5703125" style="82" customWidth="1"/>
    <col min="5382" max="5385" width="14.7109375" style="82" customWidth="1"/>
    <col min="5386" max="5386" width="11.5703125" style="82" customWidth="1"/>
    <col min="5387" max="5387" width="18.85546875" style="82" customWidth="1"/>
    <col min="5388" max="5388" width="12" style="82" customWidth="1"/>
    <col min="5389" max="5389" width="12.140625" style="82" customWidth="1"/>
    <col min="5390" max="5390" width="11.140625" style="82" customWidth="1"/>
    <col min="5391" max="5632" width="8.85546875" style="82"/>
    <col min="5633" max="5633" width="30.42578125" style="82" customWidth="1"/>
    <col min="5634" max="5634" width="38.28515625" style="82" customWidth="1"/>
    <col min="5635" max="5636" width="14.7109375" style="82" customWidth="1"/>
    <col min="5637" max="5637" width="15.5703125" style="82" customWidth="1"/>
    <col min="5638" max="5641" width="14.7109375" style="82" customWidth="1"/>
    <col min="5642" max="5642" width="11.5703125" style="82" customWidth="1"/>
    <col min="5643" max="5643" width="18.85546875" style="82" customWidth="1"/>
    <col min="5644" max="5644" width="12" style="82" customWidth="1"/>
    <col min="5645" max="5645" width="12.140625" style="82" customWidth="1"/>
    <col min="5646" max="5646" width="11.140625" style="82" customWidth="1"/>
    <col min="5647" max="5888" width="8.85546875" style="82"/>
    <col min="5889" max="5889" width="30.42578125" style="82" customWidth="1"/>
    <col min="5890" max="5890" width="38.28515625" style="82" customWidth="1"/>
    <col min="5891" max="5892" width="14.7109375" style="82" customWidth="1"/>
    <col min="5893" max="5893" width="15.5703125" style="82" customWidth="1"/>
    <col min="5894" max="5897" width="14.7109375" style="82" customWidth="1"/>
    <col min="5898" max="5898" width="11.5703125" style="82" customWidth="1"/>
    <col min="5899" max="5899" width="18.85546875" style="82" customWidth="1"/>
    <col min="5900" max="5900" width="12" style="82" customWidth="1"/>
    <col min="5901" max="5901" width="12.140625" style="82" customWidth="1"/>
    <col min="5902" max="5902" width="11.140625" style="82" customWidth="1"/>
    <col min="5903" max="6144" width="8.85546875" style="82"/>
    <col min="6145" max="6145" width="30.42578125" style="82" customWidth="1"/>
    <col min="6146" max="6146" width="38.28515625" style="82" customWidth="1"/>
    <col min="6147" max="6148" width="14.7109375" style="82" customWidth="1"/>
    <col min="6149" max="6149" width="15.5703125" style="82" customWidth="1"/>
    <col min="6150" max="6153" width="14.7109375" style="82" customWidth="1"/>
    <col min="6154" max="6154" width="11.5703125" style="82" customWidth="1"/>
    <col min="6155" max="6155" width="18.85546875" style="82" customWidth="1"/>
    <col min="6156" max="6156" width="12" style="82" customWidth="1"/>
    <col min="6157" max="6157" width="12.140625" style="82" customWidth="1"/>
    <col min="6158" max="6158" width="11.140625" style="82" customWidth="1"/>
    <col min="6159" max="6400" width="8.85546875" style="82"/>
    <col min="6401" max="6401" width="30.42578125" style="82" customWidth="1"/>
    <col min="6402" max="6402" width="38.28515625" style="82" customWidth="1"/>
    <col min="6403" max="6404" width="14.7109375" style="82" customWidth="1"/>
    <col min="6405" max="6405" width="15.5703125" style="82" customWidth="1"/>
    <col min="6406" max="6409" width="14.7109375" style="82" customWidth="1"/>
    <col min="6410" max="6410" width="11.5703125" style="82" customWidth="1"/>
    <col min="6411" max="6411" width="18.85546875" style="82" customWidth="1"/>
    <col min="6412" max="6412" width="12" style="82" customWidth="1"/>
    <col min="6413" max="6413" width="12.140625" style="82" customWidth="1"/>
    <col min="6414" max="6414" width="11.140625" style="82" customWidth="1"/>
    <col min="6415" max="6656" width="8.85546875" style="82"/>
    <col min="6657" max="6657" width="30.42578125" style="82" customWidth="1"/>
    <col min="6658" max="6658" width="38.28515625" style="82" customWidth="1"/>
    <col min="6659" max="6660" width="14.7109375" style="82" customWidth="1"/>
    <col min="6661" max="6661" width="15.5703125" style="82" customWidth="1"/>
    <col min="6662" max="6665" width="14.7109375" style="82" customWidth="1"/>
    <col min="6666" max="6666" width="11.5703125" style="82" customWidth="1"/>
    <col min="6667" max="6667" width="18.85546875" style="82" customWidth="1"/>
    <col min="6668" max="6668" width="12" style="82" customWidth="1"/>
    <col min="6669" max="6669" width="12.140625" style="82" customWidth="1"/>
    <col min="6670" max="6670" width="11.140625" style="82" customWidth="1"/>
    <col min="6671" max="6912" width="8.85546875" style="82"/>
    <col min="6913" max="6913" width="30.42578125" style="82" customWidth="1"/>
    <col min="6914" max="6914" width="38.28515625" style="82" customWidth="1"/>
    <col min="6915" max="6916" width="14.7109375" style="82" customWidth="1"/>
    <col min="6917" max="6917" width="15.5703125" style="82" customWidth="1"/>
    <col min="6918" max="6921" width="14.7109375" style="82" customWidth="1"/>
    <col min="6922" max="6922" width="11.5703125" style="82" customWidth="1"/>
    <col min="6923" max="6923" width="18.85546875" style="82" customWidth="1"/>
    <col min="6924" max="6924" width="12" style="82" customWidth="1"/>
    <col min="6925" max="6925" width="12.140625" style="82" customWidth="1"/>
    <col min="6926" max="6926" width="11.140625" style="82" customWidth="1"/>
    <col min="6927" max="7168" width="8.85546875" style="82"/>
    <col min="7169" max="7169" width="30.42578125" style="82" customWidth="1"/>
    <col min="7170" max="7170" width="38.28515625" style="82" customWidth="1"/>
    <col min="7171" max="7172" width="14.7109375" style="82" customWidth="1"/>
    <col min="7173" max="7173" width="15.5703125" style="82" customWidth="1"/>
    <col min="7174" max="7177" width="14.7109375" style="82" customWidth="1"/>
    <col min="7178" max="7178" width="11.5703125" style="82" customWidth="1"/>
    <col min="7179" max="7179" width="18.85546875" style="82" customWidth="1"/>
    <col min="7180" max="7180" width="12" style="82" customWidth="1"/>
    <col min="7181" max="7181" width="12.140625" style="82" customWidth="1"/>
    <col min="7182" max="7182" width="11.140625" style="82" customWidth="1"/>
    <col min="7183" max="7424" width="8.85546875" style="82"/>
    <col min="7425" max="7425" width="30.42578125" style="82" customWidth="1"/>
    <col min="7426" max="7426" width="38.28515625" style="82" customWidth="1"/>
    <col min="7427" max="7428" width="14.7109375" style="82" customWidth="1"/>
    <col min="7429" max="7429" width="15.5703125" style="82" customWidth="1"/>
    <col min="7430" max="7433" width="14.7109375" style="82" customWidth="1"/>
    <col min="7434" max="7434" width="11.5703125" style="82" customWidth="1"/>
    <col min="7435" max="7435" width="18.85546875" style="82" customWidth="1"/>
    <col min="7436" max="7436" width="12" style="82" customWidth="1"/>
    <col min="7437" max="7437" width="12.140625" style="82" customWidth="1"/>
    <col min="7438" max="7438" width="11.140625" style="82" customWidth="1"/>
    <col min="7439" max="7680" width="8.85546875" style="82"/>
    <col min="7681" max="7681" width="30.42578125" style="82" customWidth="1"/>
    <col min="7682" max="7682" width="38.28515625" style="82" customWidth="1"/>
    <col min="7683" max="7684" width="14.7109375" style="82" customWidth="1"/>
    <col min="7685" max="7685" width="15.5703125" style="82" customWidth="1"/>
    <col min="7686" max="7689" width="14.7109375" style="82" customWidth="1"/>
    <col min="7690" max="7690" width="11.5703125" style="82" customWidth="1"/>
    <col min="7691" max="7691" width="18.85546875" style="82" customWidth="1"/>
    <col min="7692" max="7692" width="12" style="82" customWidth="1"/>
    <col min="7693" max="7693" width="12.140625" style="82" customWidth="1"/>
    <col min="7694" max="7694" width="11.140625" style="82" customWidth="1"/>
    <col min="7695" max="7936" width="8.85546875" style="82"/>
    <col min="7937" max="7937" width="30.42578125" style="82" customWidth="1"/>
    <col min="7938" max="7938" width="38.28515625" style="82" customWidth="1"/>
    <col min="7939" max="7940" width="14.7109375" style="82" customWidth="1"/>
    <col min="7941" max="7941" width="15.5703125" style="82" customWidth="1"/>
    <col min="7942" max="7945" width="14.7109375" style="82" customWidth="1"/>
    <col min="7946" max="7946" width="11.5703125" style="82" customWidth="1"/>
    <col min="7947" max="7947" width="18.85546875" style="82" customWidth="1"/>
    <col min="7948" max="7948" width="12" style="82" customWidth="1"/>
    <col min="7949" max="7949" width="12.140625" style="82" customWidth="1"/>
    <col min="7950" max="7950" width="11.140625" style="82" customWidth="1"/>
    <col min="7951" max="8192" width="8.85546875" style="82"/>
    <col min="8193" max="8193" width="30.42578125" style="82" customWidth="1"/>
    <col min="8194" max="8194" width="38.28515625" style="82" customWidth="1"/>
    <col min="8195" max="8196" width="14.7109375" style="82" customWidth="1"/>
    <col min="8197" max="8197" width="15.5703125" style="82" customWidth="1"/>
    <col min="8198" max="8201" width="14.7109375" style="82" customWidth="1"/>
    <col min="8202" max="8202" width="11.5703125" style="82" customWidth="1"/>
    <col min="8203" max="8203" width="18.85546875" style="82" customWidth="1"/>
    <col min="8204" max="8204" width="12" style="82" customWidth="1"/>
    <col min="8205" max="8205" width="12.140625" style="82" customWidth="1"/>
    <col min="8206" max="8206" width="11.140625" style="82" customWidth="1"/>
    <col min="8207" max="8448" width="8.85546875" style="82"/>
    <col min="8449" max="8449" width="30.42578125" style="82" customWidth="1"/>
    <col min="8450" max="8450" width="38.28515625" style="82" customWidth="1"/>
    <col min="8451" max="8452" width="14.7109375" style="82" customWidth="1"/>
    <col min="8453" max="8453" width="15.5703125" style="82" customWidth="1"/>
    <col min="8454" max="8457" width="14.7109375" style="82" customWidth="1"/>
    <col min="8458" max="8458" width="11.5703125" style="82" customWidth="1"/>
    <col min="8459" max="8459" width="18.85546875" style="82" customWidth="1"/>
    <col min="8460" max="8460" width="12" style="82" customWidth="1"/>
    <col min="8461" max="8461" width="12.140625" style="82" customWidth="1"/>
    <col min="8462" max="8462" width="11.140625" style="82" customWidth="1"/>
    <col min="8463" max="8704" width="8.85546875" style="82"/>
    <col min="8705" max="8705" width="30.42578125" style="82" customWidth="1"/>
    <col min="8706" max="8706" width="38.28515625" style="82" customWidth="1"/>
    <col min="8707" max="8708" width="14.7109375" style="82" customWidth="1"/>
    <col min="8709" max="8709" width="15.5703125" style="82" customWidth="1"/>
    <col min="8710" max="8713" width="14.7109375" style="82" customWidth="1"/>
    <col min="8714" max="8714" width="11.5703125" style="82" customWidth="1"/>
    <col min="8715" max="8715" width="18.85546875" style="82" customWidth="1"/>
    <col min="8716" max="8716" width="12" style="82" customWidth="1"/>
    <col min="8717" max="8717" width="12.140625" style="82" customWidth="1"/>
    <col min="8718" max="8718" width="11.140625" style="82" customWidth="1"/>
    <col min="8719" max="8960" width="8.85546875" style="82"/>
    <col min="8961" max="8961" width="30.42578125" style="82" customWidth="1"/>
    <col min="8962" max="8962" width="38.28515625" style="82" customWidth="1"/>
    <col min="8963" max="8964" width="14.7109375" style="82" customWidth="1"/>
    <col min="8965" max="8965" width="15.5703125" style="82" customWidth="1"/>
    <col min="8966" max="8969" width="14.7109375" style="82" customWidth="1"/>
    <col min="8970" max="8970" width="11.5703125" style="82" customWidth="1"/>
    <col min="8971" max="8971" width="18.85546875" style="82" customWidth="1"/>
    <col min="8972" max="8972" width="12" style="82" customWidth="1"/>
    <col min="8973" max="8973" width="12.140625" style="82" customWidth="1"/>
    <col min="8974" max="8974" width="11.140625" style="82" customWidth="1"/>
    <col min="8975" max="9216" width="8.85546875" style="82"/>
    <col min="9217" max="9217" width="30.42578125" style="82" customWidth="1"/>
    <col min="9218" max="9218" width="38.28515625" style="82" customWidth="1"/>
    <col min="9219" max="9220" width="14.7109375" style="82" customWidth="1"/>
    <col min="9221" max="9221" width="15.5703125" style="82" customWidth="1"/>
    <col min="9222" max="9225" width="14.7109375" style="82" customWidth="1"/>
    <col min="9226" max="9226" width="11.5703125" style="82" customWidth="1"/>
    <col min="9227" max="9227" width="18.85546875" style="82" customWidth="1"/>
    <col min="9228" max="9228" width="12" style="82" customWidth="1"/>
    <col min="9229" max="9229" width="12.140625" style="82" customWidth="1"/>
    <col min="9230" max="9230" width="11.140625" style="82" customWidth="1"/>
    <col min="9231" max="9472" width="8.85546875" style="82"/>
    <col min="9473" max="9473" width="30.42578125" style="82" customWidth="1"/>
    <col min="9474" max="9474" width="38.28515625" style="82" customWidth="1"/>
    <col min="9475" max="9476" width="14.7109375" style="82" customWidth="1"/>
    <col min="9477" max="9477" width="15.5703125" style="82" customWidth="1"/>
    <col min="9478" max="9481" width="14.7109375" style="82" customWidth="1"/>
    <col min="9482" max="9482" width="11.5703125" style="82" customWidth="1"/>
    <col min="9483" max="9483" width="18.85546875" style="82" customWidth="1"/>
    <col min="9484" max="9484" width="12" style="82" customWidth="1"/>
    <col min="9485" max="9485" width="12.140625" style="82" customWidth="1"/>
    <col min="9486" max="9486" width="11.140625" style="82" customWidth="1"/>
    <col min="9487" max="9728" width="8.85546875" style="82"/>
    <col min="9729" max="9729" width="30.42578125" style="82" customWidth="1"/>
    <col min="9730" max="9730" width="38.28515625" style="82" customWidth="1"/>
    <col min="9731" max="9732" width="14.7109375" style="82" customWidth="1"/>
    <col min="9733" max="9733" width="15.5703125" style="82" customWidth="1"/>
    <col min="9734" max="9737" width="14.7109375" style="82" customWidth="1"/>
    <col min="9738" max="9738" width="11.5703125" style="82" customWidth="1"/>
    <col min="9739" max="9739" width="18.85546875" style="82" customWidth="1"/>
    <col min="9740" max="9740" width="12" style="82" customWidth="1"/>
    <col min="9741" max="9741" width="12.140625" style="82" customWidth="1"/>
    <col min="9742" max="9742" width="11.140625" style="82" customWidth="1"/>
    <col min="9743" max="9984" width="8.85546875" style="82"/>
    <col min="9985" max="9985" width="30.42578125" style="82" customWidth="1"/>
    <col min="9986" max="9986" width="38.28515625" style="82" customWidth="1"/>
    <col min="9987" max="9988" width="14.7109375" style="82" customWidth="1"/>
    <col min="9989" max="9989" width="15.5703125" style="82" customWidth="1"/>
    <col min="9990" max="9993" width="14.7109375" style="82" customWidth="1"/>
    <col min="9994" max="9994" width="11.5703125" style="82" customWidth="1"/>
    <col min="9995" max="9995" width="18.85546875" style="82" customWidth="1"/>
    <col min="9996" max="9996" width="12" style="82" customWidth="1"/>
    <col min="9997" max="9997" width="12.140625" style="82" customWidth="1"/>
    <col min="9998" max="9998" width="11.140625" style="82" customWidth="1"/>
    <col min="9999" max="10240" width="8.85546875" style="82"/>
    <col min="10241" max="10241" width="30.42578125" style="82" customWidth="1"/>
    <col min="10242" max="10242" width="38.28515625" style="82" customWidth="1"/>
    <col min="10243" max="10244" width="14.7109375" style="82" customWidth="1"/>
    <col min="10245" max="10245" width="15.5703125" style="82" customWidth="1"/>
    <col min="10246" max="10249" width="14.7109375" style="82" customWidth="1"/>
    <col min="10250" max="10250" width="11.5703125" style="82" customWidth="1"/>
    <col min="10251" max="10251" width="18.85546875" style="82" customWidth="1"/>
    <col min="10252" max="10252" width="12" style="82" customWidth="1"/>
    <col min="10253" max="10253" width="12.140625" style="82" customWidth="1"/>
    <col min="10254" max="10254" width="11.140625" style="82" customWidth="1"/>
    <col min="10255" max="10496" width="8.85546875" style="82"/>
    <col min="10497" max="10497" width="30.42578125" style="82" customWidth="1"/>
    <col min="10498" max="10498" width="38.28515625" style="82" customWidth="1"/>
    <col min="10499" max="10500" width="14.7109375" style="82" customWidth="1"/>
    <col min="10501" max="10501" width="15.5703125" style="82" customWidth="1"/>
    <col min="10502" max="10505" width="14.7109375" style="82" customWidth="1"/>
    <col min="10506" max="10506" width="11.5703125" style="82" customWidth="1"/>
    <col min="10507" max="10507" width="18.85546875" style="82" customWidth="1"/>
    <col min="10508" max="10508" width="12" style="82" customWidth="1"/>
    <col min="10509" max="10509" width="12.140625" style="82" customWidth="1"/>
    <col min="10510" max="10510" width="11.140625" style="82" customWidth="1"/>
    <col min="10511" max="10752" width="8.85546875" style="82"/>
    <col min="10753" max="10753" width="30.42578125" style="82" customWidth="1"/>
    <col min="10754" max="10754" width="38.28515625" style="82" customWidth="1"/>
    <col min="10755" max="10756" width="14.7109375" style="82" customWidth="1"/>
    <col min="10757" max="10757" width="15.5703125" style="82" customWidth="1"/>
    <col min="10758" max="10761" width="14.7109375" style="82" customWidth="1"/>
    <col min="10762" max="10762" width="11.5703125" style="82" customWidth="1"/>
    <col min="10763" max="10763" width="18.85546875" style="82" customWidth="1"/>
    <col min="10764" max="10764" width="12" style="82" customWidth="1"/>
    <col min="10765" max="10765" width="12.140625" style="82" customWidth="1"/>
    <col min="10766" max="10766" width="11.140625" style="82" customWidth="1"/>
    <col min="10767" max="11008" width="8.85546875" style="82"/>
    <col min="11009" max="11009" width="30.42578125" style="82" customWidth="1"/>
    <col min="11010" max="11010" width="38.28515625" style="82" customWidth="1"/>
    <col min="11011" max="11012" width="14.7109375" style="82" customWidth="1"/>
    <col min="11013" max="11013" width="15.5703125" style="82" customWidth="1"/>
    <col min="11014" max="11017" width="14.7109375" style="82" customWidth="1"/>
    <col min="11018" max="11018" width="11.5703125" style="82" customWidth="1"/>
    <col min="11019" max="11019" width="18.85546875" style="82" customWidth="1"/>
    <col min="11020" max="11020" width="12" style="82" customWidth="1"/>
    <col min="11021" max="11021" width="12.140625" style="82" customWidth="1"/>
    <col min="11022" max="11022" width="11.140625" style="82" customWidth="1"/>
    <col min="11023" max="11264" width="8.85546875" style="82"/>
    <col min="11265" max="11265" width="30.42578125" style="82" customWidth="1"/>
    <col min="11266" max="11266" width="38.28515625" style="82" customWidth="1"/>
    <col min="11267" max="11268" width="14.7109375" style="82" customWidth="1"/>
    <col min="11269" max="11269" width="15.5703125" style="82" customWidth="1"/>
    <col min="11270" max="11273" width="14.7109375" style="82" customWidth="1"/>
    <col min="11274" max="11274" width="11.5703125" style="82" customWidth="1"/>
    <col min="11275" max="11275" width="18.85546875" style="82" customWidth="1"/>
    <col min="11276" max="11276" width="12" style="82" customWidth="1"/>
    <col min="11277" max="11277" width="12.140625" style="82" customWidth="1"/>
    <col min="11278" max="11278" width="11.140625" style="82" customWidth="1"/>
    <col min="11279" max="11520" width="8.85546875" style="82"/>
    <col min="11521" max="11521" width="30.42578125" style="82" customWidth="1"/>
    <col min="11522" max="11522" width="38.28515625" style="82" customWidth="1"/>
    <col min="11523" max="11524" width="14.7109375" style="82" customWidth="1"/>
    <col min="11525" max="11525" width="15.5703125" style="82" customWidth="1"/>
    <col min="11526" max="11529" width="14.7109375" style="82" customWidth="1"/>
    <col min="11530" max="11530" width="11.5703125" style="82" customWidth="1"/>
    <col min="11531" max="11531" width="18.85546875" style="82" customWidth="1"/>
    <col min="11532" max="11532" width="12" style="82" customWidth="1"/>
    <col min="11533" max="11533" width="12.140625" style="82" customWidth="1"/>
    <col min="11534" max="11534" width="11.140625" style="82" customWidth="1"/>
    <col min="11535" max="11776" width="8.85546875" style="82"/>
    <col min="11777" max="11777" width="30.42578125" style="82" customWidth="1"/>
    <col min="11778" max="11778" width="38.28515625" style="82" customWidth="1"/>
    <col min="11779" max="11780" width="14.7109375" style="82" customWidth="1"/>
    <col min="11781" max="11781" width="15.5703125" style="82" customWidth="1"/>
    <col min="11782" max="11785" width="14.7109375" style="82" customWidth="1"/>
    <col min="11786" max="11786" width="11.5703125" style="82" customWidth="1"/>
    <col min="11787" max="11787" width="18.85546875" style="82" customWidth="1"/>
    <col min="11788" max="11788" width="12" style="82" customWidth="1"/>
    <col min="11789" max="11789" width="12.140625" style="82" customWidth="1"/>
    <col min="11790" max="11790" width="11.140625" style="82" customWidth="1"/>
    <col min="11791" max="12032" width="8.85546875" style="82"/>
    <col min="12033" max="12033" width="30.42578125" style="82" customWidth="1"/>
    <col min="12034" max="12034" width="38.28515625" style="82" customWidth="1"/>
    <col min="12035" max="12036" width="14.7109375" style="82" customWidth="1"/>
    <col min="12037" max="12037" width="15.5703125" style="82" customWidth="1"/>
    <col min="12038" max="12041" width="14.7109375" style="82" customWidth="1"/>
    <col min="12042" max="12042" width="11.5703125" style="82" customWidth="1"/>
    <col min="12043" max="12043" width="18.85546875" style="82" customWidth="1"/>
    <col min="12044" max="12044" width="12" style="82" customWidth="1"/>
    <col min="12045" max="12045" width="12.140625" style="82" customWidth="1"/>
    <col min="12046" max="12046" width="11.140625" style="82" customWidth="1"/>
    <col min="12047" max="12288" width="8.85546875" style="82"/>
    <col min="12289" max="12289" width="30.42578125" style="82" customWidth="1"/>
    <col min="12290" max="12290" width="38.28515625" style="82" customWidth="1"/>
    <col min="12291" max="12292" width="14.7109375" style="82" customWidth="1"/>
    <col min="12293" max="12293" width="15.5703125" style="82" customWidth="1"/>
    <col min="12294" max="12297" width="14.7109375" style="82" customWidth="1"/>
    <col min="12298" max="12298" width="11.5703125" style="82" customWidth="1"/>
    <col min="12299" max="12299" width="18.85546875" style="82" customWidth="1"/>
    <col min="12300" max="12300" width="12" style="82" customWidth="1"/>
    <col min="12301" max="12301" width="12.140625" style="82" customWidth="1"/>
    <col min="12302" max="12302" width="11.140625" style="82" customWidth="1"/>
    <col min="12303" max="12544" width="8.85546875" style="82"/>
    <col min="12545" max="12545" width="30.42578125" style="82" customWidth="1"/>
    <col min="12546" max="12546" width="38.28515625" style="82" customWidth="1"/>
    <col min="12547" max="12548" width="14.7109375" style="82" customWidth="1"/>
    <col min="12549" max="12549" width="15.5703125" style="82" customWidth="1"/>
    <col min="12550" max="12553" width="14.7109375" style="82" customWidth="1"/>
    <col min="12554" max="12554" width="11.5703125" style="82" customWidth="1"/>
    <col min="12555" max="12555" width="18.85546875" style="82" customWidth="1"/>
    <col min="12556" max="12556" width="12" style="82" customWidth="1"/>
    <col min="12557" max="12557" width="12.140625" style="82" customWidth="1"/>
    <col min="12558" max="12558" width="11.140625" style="82" customWidth="1"/>
    <col min="12559" max="12800" width="8.85546875" style="82"/>
    <col min="12801" max="12801" width="30.42578125" style="82" customWidth="1"/>
    <col min="12802" max="12802" width="38.28515625" style="82" customWidth="1"/>
    <col min="12803" max="12804" width="14.7109375" style="82" customWidth="1"/>
    <col min="12805" max="12805" width="15.5703125" style="82" customWidth="1"/>
    <col min="12806" max="12809" width="14.7109375" style="82" customWidth="1"/>
    <col min="12810" max="12810" width="11.5703125" style="82" customWidth="1"/>
    <col min="12811" max="12811" width="18.85546875" style="82" customWidth="1"/>
    <col min="12812" max="12812" width="12" style="82" customWidth="1"/>
    <col min="12813" max="12813" width="12.140625" style="82" customWidth="1"/>
    <col min="12814" max="12814" width="11.140625" style="82" customWidth="1"/>
    <col min="12815" max="13056" width="8.85546875" style="82"/>
    <col min="13057" max="13057" width="30.42578125" style="82" customWidth="1"/>
    <col min="13058" max="13058" width="38.28515625" style="82" customWidth="1"/>
    <col min="13059" max="13060" width="14.7109375" style="82" customWidth="1"/>
    <col min="13061" max="13061" width="15.5703125" style="82" customWidth="1"/>
    <col min="13062" max="13065" width="14.7109375" style="82" customWidth="1"/>
    <col min="13066" max="13066" width="11.5703125" style="82" customWidth="1"/>
    <col min="13067" max="13067" width="18.85546875" style="82" customWidth="1"/>
    <col min="13068" max="13068" width="12" style="82" customWidth="1"/>
    <col min="13069" max="13069" width="12.140625" style="82" customWidth="1"/>
    <col min="13070" max="13070" width="11.140625" style="82" customWidth="1"/>
    <col min="13071" max="13312" width="8.85546875" style="82"/>
    <col min="13313" max="13313" width="30.42578125" style="82" customWidth="1"/>
    <col min="13314" max="13314" width="38.28515625" style="82" customWidth="1"/>
    <col min="13315" max="13316" width="14.7109375" style="82" customWidth="1"/>
    <col min="13317" max="13317" width="15.5703125" style="82" customWidth="1"/>
    <col min="13318" max="13321" width="14.7109375" style="82" customWidth="1"/>
    <col min="13322" max="13322" width="11.5703125" style="82" customWidth="1"/>
    <col min="13323" max="13323" width="18.85546875" style="82" customWidth="1"/>
    <col min="13324" max="13324" width="12" style="82" customWidth="1"/>
    <col min="13325" max="13325" width="12.140625" style="82" customWidth="1"/>
    <col min="13326" max="13326" width="11.140625" style="82" customWidth="1"/>
    <col min="13327" max="13568" width="8.85546875" style="82"/>
    <col min="13569" max="13569" width="30.42578125" style="82" customWidth="1"/>
    <col min="13570" max="13570" width="38.28515625" style="82" customWidth="1"/>
    <col min="13571" max="13572" width="14.7109375" style="82" customWidth="1"/>
    <col min="13573" max="13573" width="15.5703125" style="82" customWidth="1"/>
    <col min="13574" max="13577" width="14.7109375" style="82" customWidth="1"/>
    <col min="13578" max="13578" width="11.5703125" style="82" customWidth="1"/>
    <col min="13579" max="13579" width="18.85546875" style="82" customWidth="1"/>
    <col min="13580" max="13580" width="12" style="82" customWidth="1"/>
    <col min="13581" max="13581" width="12.140625" style="82" customWidth="1"/>
    <col min="13582" max="13582" width="11.140625" style="82" customWidth="1"/>
    <col min="13583" max="13824" width="8.85546875" style="82"/>
    <col min="13825" max="13825" width="30.42578125" style="82" customWidth="1"/>
    <col min="13826" max="13826" width="38.28515625" style="82" customWidth="1"/>
    <col min="13827" max="13828" width="14.7109375" style="82" customWidth="1"/>
    <col min="13829" max="13829" width="15.5703125" style="82" customWidth="1"/>
    <col min="13830" max="13833" width="14.7109375" style="82" customWidth="1"/>
    <col min="13834" max="13834" width="11.5703125" style="82" customWidth="1"/>
    <col min="13835" max="13835" width="18.85546875" style="82" customWidth="1"/>
    <col min="13836" max="13836" width="12" style="82" customWidth="1"/>
    <col min="13837" max="13837" width="12.140625" style="82" customWidth="1"/>
    <col min="13838" max="13838" width="11.140625" style="82" customWidth="1"/>
    <col min="13839" max="14080" width="8.85546875" style="82"/>
    <col min="14081" max="14081" width="30.42578125" style="82" customWidth="1"/>
    <col min="14082" max="14082" width="38.28515625" style="82" customWidth="1"/>
    <col min="14083" max="14084" width="14.7109375" style="82" customWidth="1"/>
    <col min="14085" max="14085" width="15.5703125" style="82" customWidth="1"/>
    <col min="14086" max="14089" width="14.7109375" style="82" customWidth="1"/>
    <col min="14090" max="14090" width="11.5703125" style="82" customWidth="1"/>
    <col min="14091" max="14091" width="18.85546875" style="82" customWidth="1"/>
    <col min="14092" max="14092" width="12" style="82" customWidth="1"/>
    <col min="14093" max="14093" width="12.140625" style="82" customWidth="1"/>
    <col min="14094" max="14094" width="11.140625" style="82" customWidth="1"/>
    <col min="14095" max="14336" width="8.85546875" style="82"/>
    <col min="14337" max="14337" width="30.42578125" style="82" customWidth="1"/>
    <col min="14338" max="14338" width="38.28515625" style="82" customWidth="1"/>
    <col min="14339" max="14340" width="14.7109375" style="82" customWidth="1"/>
    <col min="14341" max="14341" width="15.5703125" style="82" customWidth="1"/>
    <col min="14342" max="14345" width="14.7109375" style="82" customWidth="1"/>
    <col min="14346" max="14346" width="11.5703125" style="82" customWidth="1"/>
    <col min="14347" max="14347" width="18.85546875" style="82" customWidth="1"/>
    <col min="14348" max="14348" width="12" style="82" customWidth="1"/>
    <col min="14349" max="14349" width="12.140625" style="82" customWidth="1"/>
    <col min="14350" max="14350" width="11.140625" style="82" customWidth="1"/>
    <col min="14351" max="14592" width="8.85546875" style="82"/>
    <col min="14593" max="14593" width="30.42578125" style="82" customWidth="1"/>
    <col min="14594" max="14594" width="38.28515625" style="82" customWidth="1"/>
    <col min="14595" max="14596" width="14.7109375" style="82" customWidth="1"/>
    <col min="14597" max="14597" width="15.5703125" style="82" customWidth="1"/>
    <col min="14598" max="14601" width="14.7109375" style="82" customWidth="1"/>
    <col min="14602" max="14602" width="11.5703125" style="82" customWidth="1"/>
    <col min="14603" max="14603" width="18.85546875" style="82" customWidth="1"/>
    <col min="14604" max="14604" width="12" style="82" customWidth="1"/>
    <col min="14605" max="14605" width="12.140625" style="82" customWidth="1"/>
    <col min="14606" max="14606" width="11.140625" style="82" customWidth="1"/>
    <col min="14607" max="14848" width="8.85546875" style="82"/>
    <col min="14849" max="14849" width="30.42578125" style="82" customWidth="1"/>
    <col min="14850" max="14850" width="38.28515625" style="82" customWidth="1"/>
    <col min="14851" max="14852" width="14.7109375" style="82" customWidth="1"/>
    <col min="14853" max="14853" width="15.5703125" style="82" customWidth="1"/>
    <col min="14854" max="14857" width="14.7109375" style="82" customWidth="1"/>
    <col min="14858" max="14858" width="11.5703125" style="82" customWidth="1"/>
    <col min="14859" max="14859" width="18.85546875" style="82" customWidth="1"/>
    <col min="14860" max="14860" width="12" style="82" customWidth="1"/>
    <col min="14861" max="14861" width="12.140625" style="82" customWidth="1"/>
    <col min="14862" max="14862" width="11.140625" style="82" customWidth="1"/>
    <col min="14863" max="15104" width="8.85546875" style="82"/>
    <col min="15105" max="15105" width="30.42578125" style="82" customWidth="1"/>
    <col min="15106" max="15106" width="38.28515625" style="82" customWidth="1"/>
    <col min="15107" max="15108" width="14.7109375" style="82" customWidth="1"/>
    <col min="15109" max="15109" width="15.5703125" style="82" customWidth="1"/>
    <col min="15110" max="15113" width="14.7109375" style="82" customWidth="1"/>
    <col min="15114" max="15114" width="11.5703125" style="82" customWidth="1"/>
    <col min="15115" max="15115" width="18.85546875" style="82" customWidth="1"/>
    <col min="15116" max="15116" width="12" style="82" customWidth="1"/>
    <col min="15117" max="15117" width="12.140625" style="82" customWidth="1"/>
    <col min="15118" max="15118" width="11.140625" style="82" customWidth="1"/>
    <col min="15119" max="15360" width="8.85546875" style="82"/>
    <col min="15361" max="15361" width="30.42578125" style="82" customWidth="1"/>
    <col min="15362" max="15362" width="38.28515625" style="82" customWidth="1"/>
    <col min="15363" max="15364" width="14.7109375" style="82" customWidth="1"/>
    <col min="15365" max="15365" width="15.5703125" style="82" customWidth="1"/>
    <col min="15366" max="15369" width="14.7109375" style="82" customWidth="1"/>
    <col min="15370" max="15370" width="11.5703125" style="82" customWidth="1"/>
    <col min="15371" max="15371" width="18.85546875" style="82" customWidth="1"/>
    <col min="15372" max="15372" width="12" style="82" customWidth="1"/>
    <col min="15373" max="15373" width="12.140625" style="82" customWidth="1"/>
    <col min="15374" max="15374" width="11.140625" style="82" customWidth="1"/>
    <col min="15375" max="15616" width="8.85546875" style="82"/>
    <col min="15617" max="15617" width="30.42578125" style="82" customWidth="1"/>
    <col min="15618" max="15618" width="38.28515625" style="82" customWidth="1"/>
    <col min="15619" max="15620" width="14.7109375" style="82" customWidth="1"/>
    <col min="15621" max="15621" width="15.5703125" style="82" customWidth="1"/>
    <col min="15622" max="15625" width="14.7109375" style="82" customWidth="1"/>
    <col min="15626" max="15626" width="11.5703125" style="82" customWidth="1"/>
    <col min="15627" max="15627" width="18.85546875" style="82" customWidth="1"/>
    <col min="15628" max="15628" width="12" style="82" customWidth="1"/>
    <col min="15629" max="15629" width="12.140625" style="82" customWidth="1"/>
    <col min="15630" max="15630" width="11.140625" style="82" customWidth="1"/>
    <col min="15631" max="15872" width="8.85546875" style="82"/>
    <col min="15873" max="15873" width="30.42578125" style="82" customWidth="1"/>
    <col min="15874" max="15874" width="38.28515625" style="82" customWidth="1"/>
    <col min="15875" max="15876" width="14.7109375" style="82" customWidth="1"/>
    <col min="15877" max="15877" width="15.5703125" style="82" customWidth="1"/>
    <col min="15878" max="15881" width="14.7109375" style="82" customWidth="1"/>
    <col min="15882" max="15882" width="11.5703125" style="82" customWidth="1"/>
    <col min="15883" max="15883" width="18.85546875" style="82" customWidth="1"/>
    <col min="15884" max="15884" width="12" style="82" customWidth="1"/>
    <col min="15885" max="15885" width="12.140625" style="82" customWidth="1"/>
    <col min="15886" max="15886" width="11.140625" style="82" customWidth="1"/>
    <col min="15887" max="16128" width="8.85546875" style="82"/>
    <col min="16129" max="16129" width="30.42578125" style="82" customWidth="1"/>
    <col min="16130" max="16130" width="38.28515625" style="82" customWidth="1"/>
    <col min="16131" max="16132" width="14.7109375" style="82" customWidth="1"/>
    <col min="16133" max="16133" width="15.5703125" style="82" customWidth="1"/>
    <col min="16134" max="16137" width="14.7109375" style="82" customWidth="1"/>
    <col min="16138" max="16138" width="11.5703125" style="82" customWidth="1"/>
    <col min="16139" max="16139" width="18.85546875" style="82" customWidth="1"/>
    <col min="16140" max="16140" width="12" style="82" customWidth="1"/>
    <col min="16141" max="16141" width="12.140625" style="82" customWidth="1"/>
    <col min="16142" max="16142" width="11.140625" style="82" customWidth="1"/>
    <col min="16143" max="16384" width="8.85546875" style="82"/>
  </cols>
  <sheetData>
    <row r="1" spans="1:11">
      <c r="H1" s="81"/>
      <c r="I1" s="83" t="s">
        <v>39</v>
      </c>
    </row>
    <row r="2" spans="1:11">
      <c r="I2" s="20" t="s">
        <v>28</v>
      </c>
    </row>
    <row r="3" spans="1:11">
      <c r="B3" s="85"/>
      <c r="C3" s="85"/>
      <c r="D3" s="86" t="s">
        <v>128</v>
      </c>
      <c r="E3" s="85"/>
      <c r="F3" s="85"/>
      <c r="G3" s="85"/>
      <c r="H3" s="85"/>
      <c r="I3" s="85"/>
    </row>
    <row r="4" spans="1:11" s="88" customFormat="1">
      <c r="A4" s="215" t="s">
        <v>27</v>
      </c>
      <c r="B4" s="215"/>
      <c r="C4" s="215"/>
      <c r="D4" s="215"/>
      <c r="E4" s="215"/>
      <c r="F4" s="215"/>
      <c r="G4" s="215"/>
      <c r="H4" s="215"/>
      <c r="I4" s="215"/>
      <c r="J4" s="87"/>
      <c r="K4" s="87"/>
    </row>
    <row r="5" spans="1:11" ht="12.75" customHeight="1"/>
    <row r="6" spans="1:11" ht="18.75" customHeight="1">
      <c r="A6" s="216" t="s">
        <v>11</v>
      </c>
      <c r="B6" s="218" t="s">
        <v>40</v>
      </c>
      <c r="C6" s="218" t="s">
        <v>4</v>
      </c>
      <c r="D6" s="218" t="s">
        <v>41</v>
      </c>
      <c r="E6" s="218"/>
      <c r="F6" s="218"/>
      <c r="G6" s="218"/>
      <c r="H6" s="218"/>
      <c r="I6" s="218"/>
    </row>
    <row r="7" spans="1:11" ht="62.25" customHeight="1">
      <c r="A7" s="217"/>
      <c r="B7" s="218"/>
      <c r="C7" s="218"/>
      <c r="D7" s="89" t="s">
        <v>0</v>
      </c>
      <c r="E7" s="90" t="s">
        <v>42</v>
      </c>
      <c r="F7" s="90" t="s">
        <v>43</v>
      </c>
      <c r="G7" s="90" t="s">
        <v>44</v>
      </c>
      <c r="H7" s="90" t="s">
        <v>45</v>
      </c>
      <c r="I7" s="90" t="s">
        <v>46</v>
      </c>
    </row>
    <row r="8" spans="1:11">
      <c r="A8" s="90">
        <v>1</v>
      </c>
      <c r="B8" s="90">
        <v>2</v>
      </c>
      <c r="C8" s="90">
        <v>3</v>
      </c>
      <c r="D8" s="91">
        <v>4</v>
      </c>
      <c r="E8" s="92">
        <v>5</v>
      </c>
      <c r="F8" s="92">
        <v>6</v>
      </c>
      <c r="G8" s="92">
        <v>7</v>
      </c>
      <c r="H8" s="92">
        <v>8</v>
      </c>
      <c r="I8" s="92">
        <v>9</v>
      </c>
    </row>
    <row r="9" spans="1:11" ht="28.15" customHeight="1">
      <c r="A9" s="214" t="s">
        <v>27</v>
      </c>
      <c r="B9" s="220" t="s">
        <v>68</v>
      </c>
      <c r="C9" s="91">
        <v>2022</v>
      </c>
      <c r="D9" s="93">
        <f t="shared" ref="D9:I10" si="0">D16+D65</f>
        <v>252853.87000000002</v>
      </c>
      <c r="E9" s="93">
        <f t="shared" si="0"/>
        <v>0</v>
      </c>
      <c r="F9" s="93">
        <f t="shared" si="0"/>
        <v>64754.100000000006</v>
      </c>
      <c r="G9" s="93">
        <f t="shared" si="0"/>
        <v>0</v>
      </c>
      <c r="H9" s="93">
        <f t="shared" si="0"/>
        <v>188099.77000000002</v>
      </c>
      <c r="I9" s="93">
        <f t="shared" si="0"/>
        <v>0</v>
      </c>
    </row>
    <row r="10" spans="1:11" ht="24" customHeight="1">
      <c r="A10" s="214"/>
      <c r="B10" s="220"/>
      <c r="C10" s="91">
        <v>2023</v>
      </c>
      <c r="D10" s="93">
        <f t="shared" si="0"/>
        <v>165966.20000000001</v>
      </c>
      <c r="E10" s="93">
        <f t="shared" si="0"/>
        <v>0</v>
      </c>
      <c r="F10" s="93">
        <f t="shared" si="0"/>
        <v>0</v>
      </c>
      <c r="G10" s="93">
        <f t="shared" si="0"/>
        <v>13215.1</v>
      </c>
      <c r="H10" s="93">
        <f t="shared" si="0"/>
        <v>152751.09999999998</v>
      </c>
      <c r="I10" s="93">
        <f t="shared" si="0"/>
        <v>0</v>
      </c>
    </row>
    <row r="11" spans="1:11" ht="23.25" customHeight="1">
      <c r="A11" s="214"/>
      <c r="B11" s="220"/>
      <c r="C11" s="91">
        <v>2024</v>
      </c>
      <c r="D11" s="93">
        <f>D40+D52+D67</f>
        <v>105586.99999999999</v>
      </c>
      <c r="E11" s="93">
        <f t="shared" ref="E11:I13" si="1">E40+E52+E67</f>
        <v>0</v>
      </c>
      <c r="F11" s="93">
        <f t="shared" si="1"/>
        <v>0</v>
      </c>
      <c r="G11" s="93">
        <f t="shared" si="1"/>
        <v>10470.9</v>
      </c>
      <c r="H11" s="93">
        <f t="shared" si="1"/>
        <v>95116.099999999991</v>
      </c>
      <c r="I11" s="93">
        <f t="shared" si="1"/>
        <v>0</v>
      </c>
    </row>
    <row r="12" spans="1:11" ht="21" customHeight="1">
      <c r="A12" s="214"/>
      <c r="B12" s="220"/>
      <c r="C12" s="91">
        <v>2025</v>
      </c>
      <c r="D12" s="93">
        <f>D41+D53+D68</f>
        <v>126184.79999999999</v>
      </c>
      <c r="E12" s="93">
        <f t="shared" si="1"/>
        <v>0</v>
      </c>
      <c r="F12" s="93">
        <f t="shared" si="1"/>
        <v>28301.8</v>
      </c>
      <c r="G12" s="93">
        <f t="shared" si="1"/>
        <v>0</v>
      </c>
      <c r="H12" s="93">
        <f t="shared" si="1"/>
        <v>97882.999999999985</v>
      </c>
      <c r="I12" s="93">
        <f t="shared" si="1"/>
        <v>0</v>
      </c>
      <c r="J12" s="94"/>
    </row>
    <row r="13" spans="1:11" ht="21" customHeight="1">
      <c r="A13" s="214"/>
      <c r="B13" s="220"/>
      <c r="C13" s="91">
        <v>2026</v>
      </c>
      <c r="D13" s="93">
        <f>D42+D54+D69</f>
        <v>111185.2</v>
      </c>
      <c r="E13" s="93">
        <f t="shared" si="1"/>
        <v>0</v>
      </c>
      <c r="F13" s="93">
        <f t="shared" si="1"/>
        <v>0</v>
      </c>
      <c r="G13" s="93">
        <f t="shared" si="1"/>
        <v>0</v>
      </c>
      <c r="H13" s="93">
        <f t="shared" si="1"/>
        <v>111185.2</v>
      </c>
      <c r="I13" s="93">
        <f t="shared" si="1"/>
        <v>0</v>
      </c>
      <c r="J13" s="94"/>
    </row>
    <row r="14" spans="1:11" ht="21.6" customHeight="1">
      <c r="A14" s="214"/>
      <c r="B14" s="220"/>
      <c r="C14" s="91" t="s">
        <v>5</v>
      </c>
      <c r="D14" s="93">
        <f>SUM(D9:D13)</f>
        <v>761777.07000000007</v>
      </c>
      <c r="E14" s="93">
        <f t="shared" ref="E14:I14" si="2">SUM(E9:E13)</f>
        <v>0</v>
      </c>
      <c r="F14" s="93">
        <f t="shared" si="2"/>
        <v>93055.900000000009</v>
      </c>
      <c r="G14" s="93">
        <f t="shared" si="2"/>
        <v>23686</v>
      </c>
      <c r="H14" s="93">
        <f t="shared" si="2"/>
        <v>645035.16999999993</v>
      </c>
      <c r="I14" s="93">
        <f t="shared" si="2"/>
        <v>0</v>
      </c>
    </row>
    <row r="15" spans="1:11" ht="27.75" customHeight="1">
      <c r="A15" s="95" t="s">
        <v>140</v>
      </c>
      <c r="B15" s="96"/>
      <c r="C15" s="97"/>
      <c r="D15" s="98"/>
      <c r="E15" s="98"/>
      <c r="F15" s="98"/>
      <c r="G15" s="98"/>
      <c r="H15" s="98"/>
      <c r="I15" s="99"/>
    </row>
    <row r="16" spans="1:11" ht="22.5" customHeight="1">
      <c r="A16" s="221" t="s">
        <v>133</v>
      </c>
      <c r="B16" s="100"/>
      <c r="C16" s="101">
        <v>2022</v>
      </c>
      <c r="D16" s="102">
        <f>D19</f>
        <v>49702.77</v>
      </c>
      <c r="E16" s="102">
        <f>E19</f>
        <v>0</v>
      </c>
      <c r="F16" s="102">
        <f t="shared" ref="D16:I17" si="3">F19</f>
        <v>7984.7999999999993</v>
      </c>
      <c r="G16" s="102">
        <f t="shared" si="3"/>
        <v>0</v>
      </c>
      <c r="H16" s="102">
        <f t="shared" si="3"/>
        <v>41717.97</v>
      </c>
      <c r="I16" s="102">
        <f t="shared" si="3"/>
        <v>0</v>
      </c>
    </row>
    <row r="17" spans="1:14" ht="22.5" customHeight="1">
      <c r="A17" s="221"/>
      <c r="B17" s="103"/>
      <c r="C17" s="101">
        <v>2023</v>
      </c>
      <c r="D17" s="102">
        <f t="shared" si="3"/>
        <v>27773.800000000003</v>
      </c>
      <c r="E17" s="102">
        <f t="shared" si="3"/>
        <v>0</v>
      </c>
      <c r="F17" s="102">
        <f t="shared" si="3"/>
        <v>0</v>
      </c>
      <c r="G17" s="102">
        <f t="shared" si="3"/>
        <v>2237.5</v>
      </c>
      <c r="H17" s="102">
        <f t="shared" si="3"/>
        <v>25536.300000000003</v>
      </c>
      <c r="I17" s="102">
        <f t="shared" si="3"/>
        <v>0</v>
      </c>
    </row>
    <row r="18" spans="1:14" s="84" customFormat="1" ht="22.15" customHeight="1">
      <c r="A18" s="221"/>
      <c r="B18" s="104"/>
      <c r="C18" s="101" t="s">
        <v>5</v>
      </c>
      <c r="D18" s="102">
        <f t="shared" ref="D18:I18" si="4">SUM(D16:D17)</f>
        <v>77476.570000000007</v>
      </c>
      <c r="E18" s="102">
        <f t="shared" si="4"/>
        <v>0</v>
      </c>
      <c r="F18" s="102">
        <f t="shared" si="4"/>
        <v>7984.7999999999993</v>
      </c>
      <c r="G18" s="102">
        <f t="shared" si="4"/>
        <v>2237.5</v>
      </c>
      <c r="H18" s="102">
        <f t="shared" si="4"/>
        <v>67254.27</v>
      </c>
      <c r="I18" s="102">
        <f t="shared" si="4"/>
        <v>0</v>
      </c>
      <c r="L18" s="82"/>
      <c r="M18" s="82"/>
      <c r="N18" s="82"/>
    </row>
    <row r="19" spans="1:14" s="84" customFormat="1" ht="33" customHeight="1">
      <c r="A19" s="214" t="s">
        <v>141</v>
      </c>
      <c r="B19" s="105"/>
      <c r="C19" s="91">
        <v>2022</v>
      </c>
      <c r="D19" s="93">
        <f>D22+D25+D28+D31+D34+D37</f>
        <v>49702.77</v>
      </c>
      <c r="E19" s="93">
        <f t="shared" ref="E19:I20" si="5">E22+E25+E28+E31+E34+E37</f>
        <v>0</v>
      </c>
      <c r="F19" s="93">
        <f>F34+F37</f>
        <v>7984.7999999999993</v>
      </c>
      <c r="G19" s="93">
        <f t="shared" si="5"/>
        <v>0</v>
      </c>
      <c r="H19" s="93">
        <f t="shared" si="5"/>
        <v>41717.97</v>
      </c>
      <c r="I19" s="93">
        <f t="shared" si="5"/>
        <v>0</v>
      </c>
      <c r="L19" s="82"/>
      <c r="M19" s="82"/>
      <c r="N19" s="82"/>
    </row>
    <row r="20" spans="1:14" s="84" customFormat="1" ht="29.25" customHeight="1">
      <c r="A20" s="214"/>
      <c r="B20" s="105"/>
      <c r="C20" s="91">
        <v>2023</v>
      </c>
      <c r="D20" s="93">
        <f>D23+D26+D29+D32+D35+D38</f>
        <v>27773.800000000003</v>
      </c>
      <c r="E20" s="93">
        <f t="shared" si="5"/>
        <v>0</v>
      </c>
      <c r="F20" s="93">
        <f t="shared" si="5"/>
        <v>0</v>
      </c>
      <c r="G20" s="93">
        <f t="shared" si="5"/>
        <v>2237.5</v>
      </c>
      <c r="H20" s="93">
        <f t="shared" si="5"/>
        <v>25536.300000000003</v>
      </c>
      <c r="I20" s="93">
        <f t="shared" si="5"/>
        <v>0</v>
      </c>
      <c r="L20" s="82"/>
      <c r="M20" s="82"/>
      <c r="N20" s="82"/>
    </row>
    <row r="21" spans="1:14" s="84" customFormat="1" ht="61.15" customHeight="1">
      <c r="A21" s="214"/>
      <c r="B21" s="106"/>
      <c r="C21" s="91" t="s">
        <v>5</v>
      </c>
      <c r="D21" s="93">
        <f t="shared" ref="D21:I21" si="6">SUM(D19:D20)</f>
        <v>77476.570000000007</v>
      </c>
      <c r="E21" s="93">
        <f t="shared" si="6"/>
        <v>0</v>
      </c>
      <c r="F21" s="93">
        <f t="shared" si="6"/>
        <v>7984.7999999999993</v>
      </c>
      <c r="G21" s="93">
        <f t="shared" si="6"/>
        <v>2237.5</v>
      </c>
      <c r="H21" s="93">
        <f t="shared" si="6"/>
        <v>67254.27</v>
      </c>
      <c r="I21" s="93">
        <f t="shared" si="6"/>
        <v>0</v>
      </c>
      <c r="L21" s="82"/>
      <c r="M21" s="82"/>
      <c r="N21" s="82"/>
    </row>
    <row r="22" spans="1:14" s="84" customFormat="1" ht="24.75" customHeight="1">
      <c r="A22" s="222" t="s">
        <v>47</v>
      </c>
      <c r="B22" s="105"/>
      <c r="C22" s="90">
        <v>2022</v>
      </c>
      <c r="D22" s="107">
        <f>E22+F22+G22+H22+I22</f>
        <v>32582.17</v>
      </c>
      <c r="E22" s="107">
        <v>0</v>
      </c>
      <c r="F22" s="107">
        <v>0</v>
      </c>
      <c r="G22" s="107">
        <v>0</v>
      </c>
      <c r="H22" s="107">
        <f>33638.77-1056.6</f>
        <v>32582.17</v>
      </c>
      <c r="I22" s="107">
        <v>0</v>
      </c>
      <c r="L22" s="82"/>
      <c r="M22" s="82"/>
      <c r="N22" s="82"/>
    </row>
    <row r="23" spans="1:14" s="84" customFormat="1" ht="34.5" customHeight="1">
      <c r="A23" s="222"/>
      <c r="B23" s="105"/>
      <c r="C23" s="90">
        <v>2023</v>
      </c>
      <c r="D23" s="107">
        <f>E23+F23+G23+H23+I23</f>
        <v>8720.2000000000007</v>
      </c>
      <c r="E23" s="107">
        <v>0</v>
      </c>
      <c r="F23" s="107">
        <v>0</v>
      </c>
      <c r="G23" s="107">
        <v>0</v>
      </c>
      <c r="H23" s="107">
        <v>8720.2000000000007</v>
      </c>
      <c r="I23" s="107">
        <v>0</v>
      </c>
      <c r="L23" s="82"/>
      <c r="M23" s="82"/>
      <c r="N23" s="82"/>
    </row>
    <row r="24" spans="1:14" s="84" customFormat="1" ht="22.5" customHeight="1">
      <c r="A24" s="222"/>
      <c r="B24" s="106"/>
      <c r="C24" s="90" t="s">
        <v>5</v>
      </c>
      <c r="D24" s="107">
        <f>D22+D23</f>
        <v>41302.369999999995</v>
      </c>
      <c r="E24" s="107">
        <f t="shared" ref="E24:I24" si="7">E22+E23</f>
        <v>0</v>
      </c>
      <c r="F24" s="107">
        <f t="shared" si="7"/>
        <v>0</v>
      </c>
      <c r="G24" s="107">
        <f t="shared" si="7"/>
        <v>0</v>
      </c>
      <c r="H24" s="107">
        <f t="shared" si="7"/>
        <v>41302.369999999995</v>
      </c>
      <c r="I24" s="107">
        <f t="shared" si="7"/>
        <v>0</v>
      </c>
      <c r="L24" s="82"/>
      <c r="M24" s="82"/>
      <c r="N24" s="82"/>
    </row>
    <row r="25" spans="1:14" s="84" customFormat="1" ht="18" customHeight="1">
      <c r="A25" s="222" t="s">
        <v>142</v>
      </c>
      <c r="B25" s="105"/>
      <c r="C25" s="90">
        <v>2022</v>
      </c>
      <c r="D25" s="107">
        <f t="shared" ref="D25:D29" si="8">E25+F25+G25+H25+I25</f>
        <v>168.4</v>
      </c>
      <c r="E25" s="107">
        <v>0</v>
      </c>
      <c r="F25" s="107">
        <v>0</v>
      </c>
      <c r="G25" s="107">
        <v>0</v>
      </c>
      <c r="H25" s="107">
        <v>168.4</v>
      </c>
      <c r="I25" s="107">
        <v>0</v>
      </c>
      <c r="L25" s="82"/>
      <c r="M25" s="82"/>
      <c r="N25" s="82"/>
    </row>
    <row r="26" spans="1:14" s="84" customFormat="1">
      <c r="A26" s="222"/>
      <c r="B26" s="105"/>
      <c r="C26" s="90">
        <v>2023</v>
      </c>
      <c r="D26" s="107">
        <f t="shared" si="8"/>
        <v>16418.900000000001</v>
      </c>
      <c r="E26" s="107">
        <v>0</v>
      </c>
      <c r="F26" s="107">
        <v>0</v>
      </c>
      <c r="G26" s="107">
        <v>0</v>
      </c>
      <c r="H26" s="107">
        <f>16453.5-34.6</f>
        <v>16418.900000000001</v>
      </c>
      <c r="I26" s="107">
        <v>0</v>
      </c>
      <c r="L26" s="82"/>
      <c r="M26" s="82"/>
      <c r="N26" s="82"/>
    </row>
    <row r="27" spans="1:14" ht="24.75" customHeight="1">
      <c r="A27" s="222"/>
      <c r="B27" s="106"/>
      <c r="C27" s="90" t="s">
        <v>5</v>
      </c>
      <c r="D27" s="107">
        <f>D25+D26</f>
        <v>16587.300000000003</v>
      </c>
      <c r="E27" s="107">
        <f t="shared" ref="E27:I27" si="9">E25+E26</f>
        <v>0</v>
      </c>
      <c r="F27" s="107">
        <f t="shared" si="9"/>
        <v>0</v>
      </c>
      <c r="G27" s="107">
        <f t="shared" si="9"/>
        <v>0</v>
      </c>
      <c r="H27" s="107">
        <f t="shared" si="9"/>
        <v>16587.300000000003</v>
      </c>
      <c r="I27" s="107">
        <f t="shared" si="9"/>
        <v>0</v>
      </c>
    </row>
    <row r="28" spans="1:14" s="108" customFormat="1" ht="18" customHeight="1">
      <c r="A28" s="222" t="s">
        <v>73</v>
      </c>
      <c r="B28" s="105"/>
      <c r="C28" s="90">
        <v>2022</v>
      </c>
      <c r="D28" s="107">
        <f t="shared" si="8"/>
        <v>8457.7999999999993</v>
      </c>
      <c r="E28" s="107">
        <v>0</v>
      </c>
      <c r="F28" s="107">
        <v>0</v>
      </c>
      <c r="G28" s="107">
        <v>0</v>
      </c>
      <c r="H28" s="107">
        <f>8421.3+36.5</f>
        <v>8457.7999999999993</v>
      </c>
      <c r="I28" s="107">
        <v>0</v>
      </c>
      <c r="J28" s="94"/>
      <c r="K28" s="94"/>
    </row>
    <row r="29" spans="1:14" s="108" customFormat="1">
      <c r="A29" s="222"/>
      <c r="B29" s="105"/>
      <c r="C29" s="90">
        <v>2023</v>
      </c>
      <c r="D29" s="107">
        <f t="shared" si="8"/>
        <v>150</v>
      </c>
      <c r="E29" s="107">
        <v>0</v>
      </c>
      <c r="F29" s="107">
        <v>0</v>
      </c>
      <c r="G29" s="107">
        <v>0</v>
      </c>
      <c r="H29" s="107">
        <f>185-35</f>
        <v>150</v>
      </c>
      <c r="I29" s="107">
        <v>0</v>
      </c>
      <c r="J29" s="94"/>
      <c r="K29" s="94"/>
    </row>
    <row r="30" spans="1:14" ht="19.5" customHeight="1">
      <c r="A30" s="222"/>
      <c r="B30" s="106"/>
      <c r="C30" s="90" t="s">
        <v>5</v>
      </c>
      <c r="D30" s="107">
        <f>D28+D29</f>
        <v>8607.7999999999993</v>
      </c>
      <c r="E30" s="107">
        <f t="shared" ref="E30:I30" si="10">E28+E29</f>
        <v>0</v>
      </c>
      <c r="F30" s="107">
        <f t="shared" si="10"/>
        <v>0</v>
      </c>
      <c r="G30" s="107">
        <f t="shared" si="10"/>
        <v>0</v>
      </c>
      <c r="H30" s="107">
        <f t="shared" si="10"/>
        <v>8607.7999999999993</v>
      </c>
      <c r="I30" s="107">
        <f t="shared" si="10"/>
        <v>0</v>
      </c>
    </row>
    <row r="31" spans="1:14" ht="18" customHeight="1">
      <c r="A31" s="222" t="s">
        <v>143</v>
      </c>
      <c r="B31" s="105"/>
      <c r="C31" s="90">
        <v>2022</v>
      </c>
      <c r="D31" s="107">
        <f>E31+F31+G31+H31+I31</f>
        <v>0</v>
      </c>
      <c r="E31" s="107">
        <v>0</v>
      </c>
      <c r="F31" s="107">
        <v>0</v>
      </c>
      <c r="G31" s="107">
        <v>0</v>
      </c>
      <c r="H31" s="107">
        <v>0</v>
      </c>
      <c r="I31" s="107">
        <v>0</v>
      </c>
    </row>
    <row r="32" spans="1:14">
      <c r="A32" s="222"/>
      <c r="B32" s="105"/>
      <c r="C32" s="90">
        <v>2023</v>
      </c>
      <c r="D32" s="107">
        <f>E32+F32+G32+H32+I32</f>
        <v>2484.6999999999998</v>
      </c>
      <c r="E32" s="107">
        <v>0</v>
      </c>
      <c r="F32" s="107">
        <v>0</v>
      </c>
      <c r="G32" s="107">
        <v>2237.5</v>
      </c>
      <c r="H32" s="107">
        <v>247.2</v>
      </c>
      <c r="I32" s="107">
        <v>0</v>
      </c>
    </row>
    <row r="33" spans="1:14" ht="21.6" customHeight="1">
      <c r="A33" s="222"/>
      <c r="B33" s="106"/>
      <c r="C33" s="90" t="s">
        <v>5</v>
      </c>
      <c r="D33" s="107">
        <f>D31+D32</f>
        <v>2484.6999999999998</v>
      </c>
      <c r="E33" s="107">
        <f t="shared" ref="E33:I33" si="11">E31+E32</f>
        <v>0</v>
      </c>
      <c r="F33" s="107">
        <f t="shared" si="11"/>
        <v>0</v>
      </c>
      <c r="G33" s="107">
        <f t="shared" si="11"/>
        <v>2237.5</v>
      </c>
      <c r="H33" s="107">
        <f t="shared" si="11"/>
        <v>247.2</v>
      </c>
      <c r="I33" s="107">
        <f t="shared" si="11"/>
        <v>0</v>
      </c>
    </row>
    <row r="34" spans="1:14" ht="24" customHeight="1">
      <c r="A34" s="222" t="s">
        <v>144</v>
      </c>
      <c r="B34" s="105"/>
      <c r="C34" s="90">
        <v>2022</v>
      </c>
      <c r="D34" s="107">
        <f>E34+F34+G34+H34+I34</f>
        <v>1131.3999999999999</v>
      </c>
      <c r="E34" s="107">
        <v>0</v>
      </c>
      <c r="F34" s="107">
        <v>1063.5999999999999</v>
      </c>
      <c r="G34" s="107">
        <v>0</v>
      </c>
      <c r="H34" s="107">
        <v>67.8</v>
      </c>
      <c r="I34" s="107">
        <v>0</v>
      </c>
    </row>
    <row r="35" spans="1:14" ht="27" customHeight="1">
      <c r="A35" s="222"/>
      <c r="B35" s="105"/>
      <c r="C35" s="90">
        <v>2023</v>
      </c>
      <c r="D35" s="107">
        <f>E35+F35+G35+H35+I35</f>
        <v>0</v>
      </c>
      <c r="E35" s="107">
        <v>0</v>
      </c>
      <c r="F35" s="107">
        <v>0</v>
      </c>
      <c r="G35" s="107">
        <v>0</v>
      </c>
      <c r="H35" s="107">
        <v>0</v>
      </c>
      <c r="I35" s="107">
        <v>0</v>
      </c>
    </row>
    <row r="36" spans="1:14" s="84" customFormat="1" ht="31.5" customHeight="1">
      <c r="A36" s="222"/>
      <c r="B36" s="106"/>
      <c r="C36" s="90" t="s">
        <v>5</v>
      </c>
      <c r="D36" s="107">
        <f>D34+D35</f>
        <v>1131.3999999999999</v>
      </c>
      <c r="E36" s="107">
        <f t="shared" ref="E36:I36" si="12">E34+E35</f>
        <v>0</v>
      </c>
      <c r="F36" s="107">
        <f t="shared" si="12"/>
        <v>1063.5999999999999</v>
      </c>
      <c r="G36" s="107">
        <f t="shared" si="12"/>
        <v>0</v>
      </c>
      <c r="H36" s="107">
        <f t="shared" si="12"/>
        <v>67.8</v>
      </c>
      <c r="I36" s="107">
        <f t="shared" si="12"/>
        <v>0</v>
      </c>
      <c r="L36" s="82"/>
      <c r="M36" s="82"/>
      <c r="N36" s="82"/>
    </row>
    <row r="37" spans="1:14" s="84" customFormat="1" ht="39.75" customHeight="1">
      <c r="A37" s="222" t="s">
        <v>145</v>
      </c>
      <c r="B37" s="105"/>
      <c r="C37" s="90">
        <v>2022</v>
      </c>
      <c r="D37" s="107">
        <f>E37+F37+G37+H37+I37</f>
        <v>7363</v>
      </c>
      <c r="E37" s="107">
        <v>0</v>
      </c>
      <c r="F37" s="107">
        <v>6921.2</v>
      </c>
      <c r="G37" s="107">
        <v>0</v>
      </c>
      <c r="H37" s="107">
        <v>441.8</v>
      </c>
      <c r="I37" s="107">
        <v>0</v>
      </c>
      <c r="L37" s="82"/>
      <c r="M37" s="82"/>
      <c r="N37" s="82"/>
    </row>
    <row r="38" spans="1:14" s="84" customFormat="1" ht="39" customHeight="1">
      <c r="A38" s="222"/>
      <c r="B38" s="105"/>
      <c r="C38" s="90">
        <v>2023</v>
      </c>
      <c r="D38" s="107">
        <f>E38+F38+G38+H38+I38</f>
        <v>0</v>
      </c>
      <c r="E38" s="107">
        <v>0</v>
      </c>
      <c r="F38" s="107">
        <v>0</v>
      </c>
      <c r="G38" s="107">
        <v>0</v>
      </c>
      <c r="H38" s="107">
        <v>0</v>
      </c>
      <c r="I38" s="107">
        <v>0</v>
      </c>
      <c r="L38" s="82"/>
      <c r="M38" s="82"/>
      <c r="N38" s="82"/>
    </row>
    <row r="39" spans="1:14" s="84" customFormat="1" ht="35.25" customHeight="1">
      <c r="A39" s="222"/>
      <c r="B39" s="106"/>
      <c r="C39" s="90" t="s">
        <v>5</v>
      </c>
      <c r="D39" s="107">
        <f>D37+D38</f>
        <v>7363</v>
      </c>
      <c r="E39" s="107">
        <f t="shared" ref="E39:I39" si="13">E37+E38</f>
        <v>0</v>
      </c>
      <c r="F39" s="107">
        <f t="shared" si="13"/>
        <v>6921.2</v>
      </c>
      <c r="G39" s="107">
        <f t="shared" si="13"/>
        <v>0</v>
      </c>
      <c r="H39" s="107">
        <f t="shared" si="13"/>
        <v>441.8</v>
      </c>
      <c r="I39" s="107">
        <f t="shared" si="13"/>
        <v>0</v>
      </c>
      <c r="L39" s="82"/>
      <c r="M39" s="82"/>
      <c r="N39" s="82"/>
    </row>
    <row r="40" spans="1:14" s="84" customFormat="1" ht="30.75" customHeight="1">
      <c r="A40" s="221" t="s">
        <v>146</v>
      </c>
      <c r="B40" s="103"/>
      <c r="C40" s="101">
        <v>2024</v>
      </c>
      <c r="D40" s="102">
        <f>D44</f>
        <v>13826.7</v>
      </c>
      <c r="E40" s="102">
        <f t="shared" ref="E40:I42" si="14">E44</f>
        <v>0</v>
      </c>
      <c r="F40" s="102">
        <f t="shared" si="14"/>
        <v>0</v>
      </c>
      <c r="G40" s="102">
        <f t="shared" si="14"/>
        <v>0</v>
      </c>
      <c r="H40" s="102">
        <f t="shared" si="14"/>
        <v>13826.7</v>
      </c>
      <c r="I40" s="102">
        <f t="shared" si="14"/>
        <v>0</v>
      </c>
      <c r="L40" s="82"/>
      <c r="M40" s="82"/>
      <c r="N40" s="82"/>
    </row>
    <row r="41" spans="1:14" s="84" customFormat="1" ht="22.5" customHeight="1">
      <c r="A41" s="221"/>
      <c r="B41" s="103"/>
      <c r="C41" s="101">
        <v>2025</v>
      </c>
      <c r="D41" s="102">
        <f>D45</f>
        <v>7756.5</v>
      </c>
      <c r="E41" s="102">
        <f t="shared" si="14"/>
        <v>0</v>
      </c>
      <c r="F41" s="102">
        <f t="shared" si="14"/>
        <v>0</v>
      </c>
      <c r="G41" s="102">
        <f t="shared" si="14"/>
        <v>0</v>
      </c>
      <c r="H41" s="102">
        <f t="shared" si="14"/>
        <v>7756.5</v>
      </c>
      <c r="I41" s="102">
        <f t="shared" si="14"/>
        <v>0</v>
      </c>
      <c r="L41" s="82"/>
      <c r="M41" s="82"/>
      <c r="N41" s="82"/>
    </row>
    <row r="42" spans="1:14" s="84" customFormat="1" ht="21.75" customHeight="1">
      <c r="A42" s="221"/>
      <c r="B42" s="103"/>
      <c r="C42" s="101">
        <v>2026</v>
      </c>
      <c r="D42" s="102">
        <f>D46</f>
        <v>18098.3</v>
      </c>
      <c r="E42" s="102">
        <f t="shared" si="14"/>
        <v>0</v>
      </c>
      <c r="F42" s="102">
        <f t="shared" si="14"/>
        <v>0</v>
      </c>
      <c r="G42" s="102">
        <f t="shared" si="14"/>
        <v>0</v>
      </c>
      <c r="H42" s="102">
        <f t="shared" si="14"/>
        <v>18098.3</v>
      </c>
      <c r="I42" s="102">
        <f t="shared" si="14"/>
        <v>0</v>
      </c>
      <c r="L42" s="82"/>
      <c r="M42" s="82"/>
      <c r="N42" s="82"/>
    </row>
    <row r="43" spans="1:14" s="84" customFormat="1" ht="18.75" customHeight="1">
      <c r="A43" s="221"/>
      <c r="B43" s="104"/>
      <c r="C43" s="101" t="s">
        <v>5</v>
      </c>
      <c r="D43" s="102">
        <f>SUM(D40:D42)</f>
        <v>39681.5</v>
      </c>
      <c r="E43" s="102">
        <f t="shared" ref="E43:I43" si="15">SUM(E40:E42)</f>
        <v>0</v>
      </c>
      <c r="F43" s="102">
        <f t="shared" si="15"/>
        <v>0</v>
      </c>
      <c r="G43" s="102">
        <f t="shared" si="15"/>
        <v>0</v>
      </c>
      <c r="H43" s="102">
        <f t="shared" si="15"/>
        <v>39681.5</v>
      </c>
      <c r="I43" s="102">
        <f t="shared" si="15"/>
        <v>0</v>
      </c>
      <c r="L43" s="82"/>
      <c r="M43" s="82"/>
      <c r="N43" s="82"/>
    </row>
    <row r="44" spans="1:14" s="84" customFormat="1" ht="31.5" customHeight="1">
      <c r="A44" s="214" t="s">
        <v>134</v>
      </c>
      <c r="B44" s="105"/>
      <c r="C44" s="109">
        <v>2024</v>
      </c>
      <c r="D44" s="110">
        <f>D48</f>
        <v>13826.7</v>
      </c>
      <c r="E44" s="110">
        <f t="shared" ref="E44:I46" si="16">E48</f>
        <v>0</v>
      </c>
      <c r="F44" s="110">
        <f t="shared" si="16"/>
        <v>0</v>
      </c>
      <c r="G44" s="110">
        <f t="shared" si="16"/>
        <v>0</v>
      </c>
      <c r="H44" s="110">
        <f t="shared" si="16"/>
        <v>13826.7</v>
      </c>
      <c r="I44" s="110">
        <f t="shared" si="16"/>
        <v>0</v>
      </c>
      <c r="L44" s="82"/>
      <c r="M44" s="82"/>
      <c r="N44" s="82"/>
    </row>
    <row r="45" spans="1:14" s="84" customFormat="1" ht="31.5" customHeight="1">
      <c r="A45" s="214"/>
      <c r="B45" s="105"/>
      <c r="C45" s="109">
        <v>2025</v>
      </c>
      <c r="D45" s="110">
        <f>D49</f>
        <v>7756.5</v>
      </c>
      <c r="E45" s="110">
        <f t="shared" si="16"/>
        <v>0</v>
      </c>
      <c r="F45" s="110">
        <f t="shared" si="16"/>
        <v>0</v>
      </c>
      <c r="G45" s="110">
        <f t="shared" si="16"/>
        <v>0</v>
      </c>
      <c r="H45" s="110">
        <f t="shared" si="16"/>
        <v>7756.5</v>
      </c>
      <c r="I45" s="110">
        <f t="shared" si="16"/>
        <v>0</v>
      </c>
      <c r="L45" s="82"/>
      <c r="M45" s="82"/>
      <c r="N45" s="82"/>
    </row>
    <row r="46" spans="1:14" s="84" customFormat="1" ht="31.5" customHeight="1">
      <c r="A46" s="214"/>
      <c r="B46" s="105"/>
      <c r="C46" s="109">
        <v>2026</v>
      </c>
      <c r="D46" s="110">
        <f>D50</f>
        <v>18098.3</v>
      </c>
      <c r="E46" s="110">
        <f t="shared" si="16"/>
        <v>0</v>
      </c>
      <c r="F46" s="110">
        <f t="shared" si="16"/>
        <v>0</v>
      </c>
      <c r="G46" s="110">
        <f t="shared" si="16"/>
        <v>0</v>
      </c>
      <c r="H46" s="110">
        <f t="shared" si="16"/>
        <v>18098.3</v>
      </c>
      <c r="I46" s="110">
        <f t="shared" si="16"/>
        <v>0</v>
      </c>
      <c r="L46" s="82"/>
      <c r="M46" s="82"/>
      <c r="N46" s="82"/>
    </row>
    <row r="47" spans="1:14" s="84" customFormat="1" ht="31.5" customHeight="1">
      <c r="A47" s="214"/>
      <c r="B47" s="106"/>
      <c r="C47" s="109" t="s">
        <v>5</v>
      </c>
      <c r="D47" s="110">
        <f>SUM(D44:D46)</f>
        <v>39681.5</v>
      </c>
      <c r="E47" s="110">
        <f t="shared" ref="E47:I47" si="17">SUM(E44:E46)</f>
        <v>0</v>
      </c>
      <c r="F47" s="110">
        <f t="shared" si="17"/>
        <v>0</v>
      </c>
      <c r="G47" s="110">
        <f t="shared" si="17"/>
        <v>0</v>
      </c>
      <c r="H47" s="110">
        <f t="shared" si="17"/>
        <v>39681.5</v>
      </c>
      <c r="I47" s="110">
        <f t="shared" si="17"/>
        <v>0</v>
      </c>
      <c r="L47" s="82"/>
      <c r="M47" s="82"/>
      <c r="N47" s="82"/>
    </row>
    <row r="48" spans="1:14" s="84" customFormat="1" ht="31.5" customHeight="1">
      <c r="A48" s="222" t="s">
        <v>47</v>
      </c>
      <c r="B48" s="105"/>
      <c r="C48" s="90">
        <v>2024</v>
      </c>
      <c r="D48" s="107">
        <f>E48+F48+G48+H48+I48</f>
        <v>13826.7</v>
      </c>
      <c r="E48" s="107">
        <v>0</v>
      </c>
      <c r="F48" s="107">
        <v>0</v>
      </c>
      <c r="G48" s="107">
        <v>0</v>
      </c>
      <c r="H48" s="107">
        <v>13826.7</v>
      </c>
      <c r="I48" s="107">
        <v>0</v>
      </c>
      <c r="L48" s="82"/>
      <c r="M48" s="82"/>
      <c r="N48" s="82"/>
    </row>
    <row r="49" spans="1:14" s="84" customFormat="1" ht="31.5" customHeight="1">
      <c r="A49" s="222"/>
      <c r="B49" s="105"/>
      <c r="C49" s="90">
        <v>2025</v>
      </c>
      <c r="D49" s="107">
        <f>E49+F49+G49+H49+I49</f>
        <v>7756.5</v>
      </c>
      <c r="E49" s="107">
        <v>0</v>
      </c>
      <c r="F49" s="107">
        <v>0</v>
      </c>
      <c r="G49" s="107">
        <v>0</v>
      </c>
      <c r="H49" s="107">
        <v>7756.5</v>
      </c>
      <c r="I49" s="107">
        <v>0</v>
      </c>
      <c r="L49" s="82"/>
      <c r="M49" s="82"/>
      <c r="N49" s="82"/>
    </row>
    <row r="50" spans="1:14" s="84" customFormat="1" ht="31.5" customHeight="1">
      <c r="A50" s="222"/>
      <c r="B50" s="105"/>
      <c r="C50" s="90">
        <v>2026</v>
      </c>
      <c r="D50" s="107">
        <f>E50+F50+G50+H50+I50</f>
        <v>18098.3</v>
      </c>
      <c r="E50" s="107">
        <v>0</v>
      </c>
      <c r="F50" s="107">
        <v>0</v>
      </c>
      <c r="G50" s="107">
        <v>0</v>
      </c>
      <c r="H50" s="107">
        <v>18098.3</v>
      </c>
      <c r="I50" s="107">
        <v>0</v>
      </c>
      <c r="L50" s="82"/>
      <c r="M50" s="82"/>
      <c r="N50" s="82"/>
    </row>
    <row r="51" spans="1:14" s="84" customFormat="1" ht="31.5" customHeight="1">
      <c r="A51" s="222"/>
      <c r="B51" s="106"/>
      <c r="C51" s="90" t="s">
        <v>5</v>
      </c>
      <c r="D51" s="107">
        <f>SUM(D48:D50)</f>
        <v>39681.5</v>
      </c>
      <c r="E51" s="107">
        <f t="shared" ref="E51:I51" si="18">SUM(E48:E50)</f>
        <v>0</v>
      </c>
      <c r="F51" s="107">
        <f t="shared" si="18"/>
        <v>0</v>
      </c>
      <c r="G51" s="107">
        <f t="shared" si="18"/>
        <v>0</v>
      </c>
      <c r="H51" s="107">
        <f t="shared" si="18"/>
        <v>39681.5</v>
      </c>
      <c r="I51" s="107">
        <f t="shared" si="18"/>
        <v>0</v>
      </c>
      <c r="L51" s="82"/>
      <c r="M51" s="82"/>
      <c r="N51" s="82"/>
    </row>
    <row r="52" spans="1:14" s="84" customFormat="1" ht="27" customHeight="1">
      <c r="A52" s="221" t="s">
        <v>147</v>
      </c>
      <c r="B52" s="103"/>
      <c r="C52" s="101">
        <v>2024</v>
      </c>
      <c r="D52" s="102">
        <f>D56</f>
        <v>0</v>
      </c>
      <c r="E52" s="102">
        <f t="shared" ref="E52:I54" si="19">E56</f>
        <v>0</v>
      </c>
      <c r="F52" s="102">
        <f t="shared" si="19"/>
        <v>0</v>
      </c>
      <c r="G52" s="102">
        <f t="shared" si="19"/>
        <v>0</v>
      </c>
      <c r="H52" s="102">
        <f t="shared" si="19"/>
        <v>0</v>
      </c>
      <c r="I52" s="102">
        <f t="shared" si="19"/>
        <v>0</v>
      </c>
      <c r="L52" s="82"/>
      <c r="M52" s="82"/>
      <c r="N52" s="82"/>
    </row>
    <row r="53" spans="1:14" s="84" customFormat="1" ht="24.75" customHeight="1">
      <c r="A53" s="221"/>
      <c r="B53" s="103"/>
      <c r="C53" s="101">
        <v>2025</v>
      </c>
      <c r="D53" s="102">
        <f>D57</f>
        <v>30432</v>
      </c>
      <c r="E53" s="102">
        <f t="shared" si="19"/>
        <v>0</v>
      </c>
      <c r="F53" s="102">
        <f t="shared" si="19"/>
        <v>28301.8</v>
      </c>
      <c r="G53" s="102">
        <f t="shared" si="19"/>
        <v>0</v>
      </c>
      <c r="H53" s="102">
        <f t="shared" si="19"/>
        <v>2130.1999999999998</v>
      </c>
      <c r="I53" s="102">
        <f t="shared" si="19"/>
        <v>0</v>
      </c>
      <c r="L53" s="82"/>
      <c r="M53" s="82"/>
      <c r="N53" s="82"/>
    </row>
    <row r="54" spans="1:14" s="84" customFormat="1" ht="21.75" customHeight="1">
      <c r="A54" s="221"/>
      <c r="B54" s="103"/>
      <c r="C54" s="101">
        <v>2026</v>
      </c>
      <c r="D54" s="102">
        <f>D58</f>
        <v>0</v>
      </c>
      <c r="E54" s="102">
        <f t="shared" si="19"/>
        <v>0</v>
      </c>
      <c r="F54" s="102">
        <f t="shared" si="19"/>
        <v>0</v>
      </c>
      <c r="G54" s="102">
        <f t="shared" si="19"/>
        <v>0</v>
      </c>
      <c r="H54" s="102">
        <f t="shared" si="19"/>
        <v>0</v>
      </c>
      <c r="I54" s="102">
        <f t="shared" si="19"/>
        <v>0</v>
      </c>
      <c r="L54" s="82"/>
      <c r="M54" s="82"/>
      <c r="N54" s="82"/>
    </row>
    <row r="55" spans="1:14" s="84" customFormat="1" ht="27" customHeight="1">
      <c r="A55" s="221"/>
      <c r="B55" s="104"/>
      <c r="C55" s="101" t="s">
        <v>5</v>
      </c>
      <c r="D55" s="102">
        <f>SUM(D52:D54)</f>
        <v>30432</v>
      </c>
      <c r="E55" s="102">
        <f t="shared" ref="E55:I55" si="20">SUM(E52:E54)</f>
        <v>0</v>
      </c>
      <c r="F55" s="102">
        <f t="shared" si="20"/>
        <v>28301.8</v>
      </c>
      <c r="G55" s="102">
        <f t="shared" si="20"/>
        <v>0</v>
      </c>
      <c r="H55" s="102">
        <f t="shared" si="20"/>
        <v>2130.1999999999998</v>
      </c>
      <c r="I55" s="102">
        <f t="shared" si="20"/>
        <v>0</v>
      </c>
      <c r="L55" s="82"/>
      <c r="M55" s="82"/>
      <c r="N55" s="82"/>
    </row>
    <row r="56" spans="1:14" s="84" customFormat="1" ht="31.5" customHeight="1">
      <c r="A56" s="214" t="s">
        <v>148</v>
      </c>
      <c r="B56" s="105"/>
      <c r="C56" s="109">
        <v>2024</v>
      </c>
      <c r="D56" s="110">
        <f>D60</f>
        <v>0</v>
      </c>
      <c r="E56" s="110">
        <f t="shared" ref="E56:I58" si="21">E60</f>
        <v>0</v>
      </c>
      <c r="F56" s="110">
        <f t="shared" si="21"/>
        <v>0</v>
      </c>
      <c r="G56" s="110">
        <f t="shared" si="21"/>
        <v>0</v>
      </c>
      <c r="H56" s="110">
        <f t="shared" si="21"/>
        <v>0</v>
      </c>
      <c r="I56" s="110">
        <f t="shared" si="21"/>
        <v>0</v>
      </c>
      <c r="L56" s="82"/>
      <c r="M56" s="82"/>
      <c r="N56" s="82"/>
    </row>
    <row r="57" spans="1:14" s="84" customFormat="1" ht="31.5" customHeight="1">
      <c r="A57" s="214"/>
      <c r="B57" s="105"/>
      <c r="C57" s="109">
        <v>2025</v>
      </c>
      <c r="D57" s="110">
        <f>D61</f>
        <v>30432</v>
      </c>
      <c r="E57" s="110">
        <f t="shared" si="21"/>
        <v>0</v>
      </c>
      <c r="F57" s="110">
        <f t="shared" si="21"/>
        <v>28301.8</v>
      </c>
      <c r="G57" s="110">
        <f t="shared" si="21"/>
        <v>0</v>
      </c>
      <c r="H57" s="110">
        <f t="shared" si="21"/>
        <v>2130.1999999999998</v>
      </c>
      <c r="I57" s="110">
        <f t="shared" si="21"/>
        <v>0</v>
      </c>
      <c r="L57" s="82"/>
      <c r="M57" s="82"/>
      <c r="N57" s="82"/>
    </row>
    <row r="58" spans="1:14" s="84" customFormat="1" ht="31.5" customHeight="1">
      <c r="A58" s="214"/>
      <c r="B58" s="105"/>
      <c r="C58" s="109">
        <v>2026</v>
      </c>
      <c r="D58" s="110">
        <f>D62</f>
        <v>0</v>
      </c>
      <c r="E58" s="110">
        <f t="shared" si="21"/>
        <v>0</v>
      </c>
      <c r="F58" s="110">
        <f t="shared" si="21"/>
        <v>0</v>
      </c>
      <c r="G58" s="110">
        <f t="shared" si="21"/>
        <v>0</v>
      </c>
      <c r="H58" s="110">
        <f t="shared" si="21"/>
        <v>0</v>
      </c>
      <c r="I58" s="110">
        <f t="shared" si="21"/>
        <v>0</v>
      </c>
      <c r="L58" s="82"/>
      <c r="M58" s="82"/>
      <c r="N58" s="82"/>
    </row>
    <row r="59" spans="1:14" s="84" customFormat="1" ht="31.5" customHeight="1">
      <c r="A59" s="214"/>
      <c r="B59" s="106"/>
      <c r="C59" s="109" t="s">
        <v>5</v>
      </c>
      <c r="D59" s="110">
        <f>SUM(D56:D58)</f>
        <v>30432</v>
      </c>
      <c r="E59" s="110">
        <f t="shared" ref="E59:I59" si="22">SUM(E56:E58)</f>
        <v>0</v>
      </c>
      <c r="F59" s="110">
        <f t="shared" si="22"/>
        <v>28301.8</v>
      </c>
      <c r="G59" s="110">
        <f t="shared" si="22"/>
        <v>0</v>
      </c>
      <c r="H59" s="110">
        <f t="shared" si="22"/>
        <v>2130.1999999999998</v>
      </c>
      <c r="I59" s="110">
        <f t="shared" si="22"/>
        <v>0</v>
      </c>
      <c r="L59" s="82"/>
      <c r="M59" s="82"/>
      <c r="N59" s="82"/>
    </row>
    <row r="60" spans="1:14" s="84" customFormat="1" ht="33.75" customHeight="1">
      <c r="A60" s="222" t="s">
        <v>139</v>
      </c>
      <c r="B60" s="105"/>
      <c r="C60" s="90">
        <v>2024</v>
      </c>
      <c r="D60" s="107">
        <f>E60+F60+G60+H60+I60</f>
        <v>0</v>
      </c>
      <c r="E60" s="107">
        <v>0</v>
      </c>
      <c r="F60" s="107">
        <v>0</v>
      </c>
      <c r="G60" s="107">
        <v>0</v>
      </c>
      <c r="H60" s="107">
        <v>0</v>
      </c>
      <c r="I60" s="107">
        <v>0</v>
      </c>
      <c r="L60" s="82"/>
      <c r="M60" s="82"/>
      <c r="N60" s="82"/>
    </row>
    <row r="61" spans="1:14" s="84" customFormat="1" ht="28.5" customHeight="1">
      <c r="A61" s="222"/>
      <c r="B61" s="105"/>
      <c r="C61" s="90">
        <v>2025</v>
      </c>
      <c r="D61" s="107">
        <f>E61+F61+G61+H61+I61</f>
        <v>30432</v>
      </c>
      <c r="E61" s="107">
        <v>0</v>
      </c>
      <c r="F61" s="107">
        <v>28301.8</v>
      </c>
      <c r="G61" s="107">
        <v>0</v>
      </c>
      <c r="H61" s="107">
        <v>2130.1999999999998</v>
      </c>
      <c r="I61" s="107">
        <v>0</v>
      </c>
      <c r="L61" s="82"/>
      <c r="M61" s="82"/>
      <c r="N61" s="82"/>
    </row>
    <row r="62" spans="1:14" s="84" customFormat="1" ht="28.5" customHeight="1">
      <c r="A62" s="222"/>
      <c r="B62" s="105"/>
      <c r="C62" s="90">
        <v>2026</v>
      </c>
      <c r="D62" s="107">
        <f>E62+F62+G62+H62+I62</f>
        <v>0</v>
      </c>
      <c r="E62" s="107">
        <v>0</v>
      </c>
      <c r="F62" s="107">
        <v>0</v>
      </c>
      <c r="G62" s="107">
        <v>0</v>
      </c>
      <c r="H62" s="107">
        <v>0</v>
      </c>
      <c r="I62" s="107">
        <v>0</v>
      </c>
      <c r="L62" s="82"/>
      <c r="M62" s="82"/>
      <c r="N62" s="82"/>
    </row>
    <row r="63" spans="1:14" s="84" customFormat="1" ht="26.25" customHeight="1">
      <c r="A63" s="222"/>
      <c r="B63" s="106"/>
      <c r="C63" s="90" t="s">
        <v>5</v>
      </c>
      <c r="D63" s="107">
        <f>SUM(D60:D62)</f>
        <v>30432</v>
      </c>
      <c r="E63" s="107">
        <f t="shared" ref="E63:I63" si="23">SUM(E60:E62)</f>
        <v>0</v>
      </c>
      <c r="F63" s="107">
        <f t="shared" si="23"/>
        <v>28301.8</v>
      </c>
      <c r="G63" s="107">
        <f t="shared" si="23"/>
        <v>0</v>
      </c>
      <c r="H63" s="107">
        <f t="shared" si="23"/>
        <v>2130.1999999999998</v>
      </c>
      <c r="I63" s="107">
        <f t="shared" si="23"/>
        <v>0</v>
      </c>
      <c r="L63" s="82"/>
      <c r="M63" s="82"/>
      <c r="N63" s="82"/>
    </row>
    <row r="64" spans="1:14" s="84" customFormat="1" ht="28.5" customHeight="1">
      <c r="A64" s="95" t="s">
        <v>6</v>
      </c>
      <c r="B64" s="96"/>
      <c r="C64" s="97"/>
      <c r="D64" s="98"/>
      <c r="E64" s="98"/>
      <c r="F64" s="98"/>
      <c r="G64" s="98"/>
      <c r="H64" s="98"/>
      <c r="I64" s="99"/>
      <c r="L64" s="82"/>
      <c r="M64" s="82"/>
      <c r="N64" s="82"/>
    </row>
    <row r="65" spans="1:14" s="84" customFormat="1" ht="28.15" customHeight="1">
      <c r="A65" s="221" t="s">
        <v>7</v>
      </c>
      <c r="B65" s="219"/>
      <c r="C65" s="101">
        <v>2022</v>
      </c>
      <c r="D65" s="102">
        <f t="shared" ref="D65:I69" si="24">D72+D106+D119</f>
        <v>203151.10000000003</v>
      </c>
      <c r="E65" s="102">
        <f t="shared" si="24"/>
        <v>0</v>
      </c>
      <c r="F65" s="102">
        <f t="shared" si="24"/>
        <v>56769.3</v>
      </c>
      <c r="G65" s="102">
        <f t="shared" si="24"/>
        <v>0</v>
      </c>
      <c r="H65" s="102">
        <f t="shared" si="24"/>
        <v>146381.80000000002</v>
      </c>
      <c r="I65" s="102">
        <f t="shared" si="24"/>
        <v>0</v>
      </c>
      <c r="L65" s="82"/>
      <c r="M65" s="82"/>
      <c r="N65" s="82"/>
    </row>
    <row r="66" spans="1:14" s="84" customFormat="1" ht="23.45" customHeight="1">
      <c r="A66" s="221"/>
      <c r="B66" s="219"/>
      <c r="C66" s="101">
        <v>2023</v>
      </c>
      <c r="D66" s="102">
        <f t="shared" si="24"/>
        <v>138192.4</v>
      </c>
      <c r="E66" s="102">
        <f t="shared" si="24"/>
        <v>0</v>
      </c>
      <c r="F66" s="102">
        <f t="shared" si="24"/>
        <v>0</v>
      </c>
      <c r="G66" s="102">
        <f t="shared" si="24"/>
        <v>10977.6</v>
      </c>
      <c r="H66" s="102">
        <f t="shared" si="24"/>
        <v>127214.79999999999</v>
      </c>
      <c r="I66" s="102">
        <f t="shared" si="24"/>
        <v>0</v>
      </c>
      <c r="L66" s="82"/>
      <c r="M66" s="82"/>
      <c r="N66" s="82"/>
    </row>
    <row r="67" spans="1:14" s="84" customFormat="1" ht="19.149999999999999" customHeight="1">
      <c r="A67" s="221"/>
      <c r="B67" s="219"/>
      <c r="C67" s="101">
        <v>2024</v>
      </c>
      <c r="D67" s="102">
        <f t="shared" si="24"/>
        <v>91760.299999999988</v>
      </c>
      <c r="E67" s="102">
        <f t="shared" si="24"/>
        <v>0</v>
      </c>
      <c r="F67" s="102">
        <f t="shared" si="24"/>
        <v>0</v>
      </c>
      <c r="G67" s="102">
        <f t="shared" si="24"/>
        <v>10470.9</v>
      </c>
      <c r="H67" s="102">
        <f t="shared" si="24"/>
        <v>81289.399999999994</v>
      </c>
      <c r="I67" s="102">
        <f t="shared" si="24"/>
        <v>0</v>
      </c>
      <c r="L67" s="82"/>
      <c r="M67" s="82"/>
      <c r="N67" s="82"/>
    </row>
    <row r="68" spans="1:14" s="84" customFormat="1" ht="21" customHeight="1">
      <c r="A68" s="221"/>
      <c r="B68" s="219"/>
      <c r="C68" s="101">
        <v>2025</v>
      </c>
      <c r="D68" s="102">
        <f t="shared" si="24"/>
        <v>87996.299999999988</v>
      </c>
      <c r="E68" s="102">
        <f t="shared" si="24"/>
        <v>0</v>
      </c>
      <c r="F68" s="102">
        <f t="shared" si="24"/>
        <v>0</v>
      </c>
      <c r="G68" s="102">
        <f t="shared" si="24"/>
        <v>0</v>
      </c>
      <c r="H68" s="102">
        <f t="shared" si="24"/>
        <v>87996.299999999988</v>
      </c>
      <c r="I68" s="102">
        <f t="shared" si="24"/>
        <v>0</v>
      </c>
      <c r="L68" s="82"/>
      <c r="M68" s="82"/>
      <c r="N68" s="82"/>
    </row>
    <row r="69" spans="1:14" s="84" customFormat="1" ht="21" customHeight="1">
      <c r="A69" s="221"/>
      <c r="B69" s="219"/>
      <c r="C69" s="101">
        <v>2026</v>
      </c>
      <c r="D69" s="102">
        <f>D76+D110+D123</f>
        <v>93086.9</v>
      </c>
      <c r="E69" s="102">
        <f t="shared" si="24"/>
        <v>0</v>
      </c>
      <c r="F69" s="102">
        <f t="shared" si="24"/>
        <v>0</v>
      </c>
      <c r="G69" s="102">
        <f t="shared" si="24"/>
        <v>0</v>
      </c>
      <c r="H69" s="102">
        <f t="shared" si="24"/>
        <v>93086.9</v>
      </c>
      <c r="I69" s="102">
        <f t="shared" si="24"/>
        <v>0</v>
      </c>
      <c r="L69" s="82"/>
      <c r="M69" s="82"/>
      <c r="N69" s="82"/>
    </row>
    <row r="70" spans="1:14" s="84" customFormat="1" ht="20.45" customHeight="1">
      <c r="A70" s="221"/>
      <c r="B70" s="219"/>
      <c r="C70" s="101" t="s">
        <v>5</v>
      </c>
      <c r="D70" s="102">
        <f>D65+D66+D67+D68+D69</f>
        <v>614187</v>
      </c>
      <c r="E70" s="102">
        <f t="shared" ref="E70:I70" si="25">E65+E66+E67+E68+E69</f>
        <v>0</v>
      </c>
      <c r="F70" s="102">
        <f t="shared" si="25"/>
        <v>56769.3</v>
      </c>
      <c r="G70" s="102">
        <f t="shared" si="25"/>
        <v>21448.5</v>
      </c>
      <c r="H70" s="102">
        <f t="shared" si="25"/>
        <v>535969.19999999995</v>
      </c>
      <c r="I70" s="102">
        <f t="shared" si="25"/>
        <v>0</v>
      </c>
      <c r="L70" s="82"/>
      <c r="M70" s="82"/>
      <c r="N70" s="82"/>
    </row>
    <row r="71" spans="1:14" s="84" customFormat="1" ht="36" customHeight="1">
      <c r="A71" s="211" t="s">
        <v>69</v>
      </c>
      <c r="B71" s="212"/>
      <c r="C71" s="212"/>
      <c r="D71" s="212"/>
      <c r="E71" s="212"/>
      <c r="F71" s="212"/>
      <c r="G71" s="212"/>
      <c r="H71" s="212"/>
      <c r="I71" s="213"/>
      <c r="L71" s="82"/>
      <c r="M71" s="82"/>
      <c r="N71" s="82"/>
    </row>
    <row r="72" spans="1:14" s="84" customFormat="1" ht="18" customHeight="1">
      <c r="A72" s="214" t="s">
        <v>5</v>
      </c>
      <c r="B72" s="223"/>
      <c r="C72" s="91">
        <v>2022</v>
      </c>
      <c r="D72" s="93">
        <f>E72+F72+G72+H72+I72</f>
        <v>192707.90000000002</v>
      </c>
      <c r="E72" s="93">
        <f t="shared" ref="E72:I73" si="26">E78+E84+E90+E96+E102</f>
        <v>0</v>
      </c>
      <c r="F72" s="93">
        <f t="shared" si="26"/>
        <v>56769.3</v>
      </c>
      <c r="G72" s="93">
        <f t="shared" si="26"/>
        <v>0</v>
      </c>
      <c r="H72" s="93">
        <f t="shared" si="26"/>
        <v>135938.6</v>
      </c>
      <c r="I72" s="93">
        <f t="shared" si="26"/>
        <v>0</v>
      </c>
      <c r="L72" s="82"/>
      <c r="M72" s="82"/>
      <c r="N72" s="82"/>
    </row>
    <row r="73" spans="1:14" s="84" customFormat="1">
      <c r="A73" s="214"/>
      <c r="B73" s="224"/>
      <c r="C73" s="91">
        <v>2023</v>
      </c>
      <c r="D73" s="93">
        <f>E73+F73+G73+H73+I73</f>
        <v>132182.39999999999</v>
      </c>
      <c r="E73" s="93">
        <f t="shared" si="26"/>
        <v>0</v>
      </c>
      <c r="F73" s="93">
        <f t="shared" si="26"/>
        <v>0</v>
      </c>
      <c r="G73" s="93">
        <f t="shared" si="26"/>
        <v>10977.6</v>
      </c>
      <c r="H73" s="93">
        <f t="shared" si="26"/>
        <v>121204.79999999999</v>
      </c>
      <c r="I73" s="93">
        <f t="shared" si="26"/>
        <v>0</v>
      </c>
      <c r="L73" s="82"/>
      <c r="M73" s="82"/>
      <c r="N73" s="82"/>
    </row>
    <row r="74" spans="1:14" s="84" customFormat="1">
      <c r="A74" s="214"/>
      <c r="B74" s="224"/>
      <c r="C74" s="91">
        <v>2024</v>
      </c>
      <c r="D74" s="93">
        <f>D80+D86+D92+D98</f>
        <v>86007.9</v>
      </c>
      <c r="E74" s="93">
        <f t="shared" ref="E74:I76" si="27">E80+E86+E92+E98</f>
        <v>0</v>
      </c>
      <c r="F74" s="93">
        <f t="shared" si="27"/>
        <v>0</v>
      </c>
      <c r="G74" s="93">
        <f t="shared" si="27"/>
        <v>10470.9</v>
      </c>
      <c r="H74" s="93">
        <f t="shared" si="27"/>
        <v>75537</v>
      </c>
      <c r="I74" s="93">
        <f t="shared" si="27"/>
        <v>0</v>
      </c>
      <c r="L74" s="82"/>
      <c r="M74" s="82"/>
      <c r="N74" s="82"/>
    </row>
    <row r="75" spans="1:14">
      <c r="A75" s="214"/>
      <c r="B75" s="224"/>
      <c r="C75" s="91">
        <v>2025</v>
      </c>
      <c r="D75" s="93">
        <f>D81+D87+D93+D99</f>
        <v>82243.899999999994</v>
      </c>
      <c r="E75" s="93">
        <f t="shared" si="27"/>
        <v>0</v>
      </c>
      <c r="F75" s="93">
        <f t="shared" si="27"/>
        <v>0</v>
      </c>
      <c r="G75" s="93">
        <f t="shared" si="27"/>
        <v>0</v>
      </c>
      <c r="H75" s="93">
        <f t="shared" si="27"/>
        <v>82243.899999999994</v>
      </c>
      <c r="I75" s="93">
        <f t="shared" si="27"/>
        <v>0</v>
      </c>
    </row>
    <row r="76" spans="1:14">
      <c r="A76" s="214"/>
      <c r="B76" s="224"/>
      <c r="C76" s="91">
        <v>2026</v>
      </c>
      <c r="D76" s="93">
        <f>D82+D88+D94+D100</f>
        <v>87334.5</v>
      </c>
      <c r="E76" s="93">
        <f t="shared" si="27"/>
        <v>0</v>
      </c>
      <c r="F76" s="93">
        <f t="shared" si="27"/>
        <v>0</v>
      </c>
      <c r="G76" s="93">
        <f t="shared" si="27"/>
        <v>0</v>
      </c>
      <c r="H76" s="93">
        <f t="shared" si="27"/>
        <v>87334.5</v>
      </c>
      <c r="I76" s="93">
        <f t="shared" si="27"/>
        <v>0</v>
      </c>
    </row>
    <row r="77" spans="1:14">
      <c r="A77" s="214"/>
      <c r="B77" s="224"/>
      <c r="C77" s="91" t="s">
        <v>5</v>
      </c>
      <c r="D77" s="93">
        <f>SUM(D72:D76)</f>
        <v>580476.60000000009</v>
      </c>
      <c r="E77" s="93">
        <f t="shared" ref="E77:I77" si="28">SUM(E72:E76)</f>
        <v>0</v>
      </c>
      <c r="F77" s="93">
        <f t="shared" si="28"/>
        <v>56769.3</v>
      </c>
      <c r="G77" s="93">
        <f t="shared" si="28"/>
        <v>21448.5</v>
      </c>
      <c r="H77" s="93">
        <f t="shared" si="28"/>
        <v>502258.80000000005</v>
      </c>
      <c r="I77" s="93">
        <f t="shared" si="28"/>
        <v>0</v>
      </c>
    </row>
    <row r="78" spans="1:14" ht="18" customHeight="1">
      <c r="A78" s="208" t="s">
        <v>149</v>
      </c>
      <c r="B78" s="224"/>
      <c r="C78" s="90">
        <v>2022</v>
      </c>
      <c r="D78" s="107">
        <f>E78+F78+G78+H78+I78</f>
        <v>0</v>
      </c>
      <c r="E78" s="107">
        <v>0</v>
      </c>
      <c r="F78" s="107">
        <v>0</v>
      </c>
      <c r="G78" s="107">
        <v>0</v>
      </c>
      <c r="H78" s="107">
        <v>0</v>
      </c>
      <c r="I78" s="107">
        <v>0</v>
      </c>
      <c r="J78" s="94"/>
      <c r="K78" s="94"/>
    </row>
    <row r="79" spans="1:14" ht="23.25" customHeight="1">
      <c r="A79" s="209"/>
      <c r="B79" s="224"/>
      <c r="C79" s="90">
        <v>2023</v>
      </c>
      <c r="D79" s="107">
        <f>E79+F79+G79+H79+I79</f>
        <v>10000</v>
      </c>
      <c r="E79" s="107">
        <v>0</v>
      </c>
      <c r="F79" s="107">
        <v>0</v>
      </c>
      <c r="G79" s="107">
        <v>10000</v>
      </c>
      <c r="H79" s="107">
        <v>0</v>
      </c>
      <c r="I79" s="107">
        <v>0</v>
      </c>
    </row>
    <row r="80" spans="1:14" ht="16.899999999999999" customHeight="1">
      <c r="A80" s="209"/>
      <c r="B80" s="224"/>
      <c r="C80" s="90">
        <v>2024</v>
      </c>
      <c r="D80" s="107">
        <f>E80+F80+G80+H80+I80</f>
        <v>10470.9</v>
      </c>
      <c r="E80" s="107">
        <v>0</v>
      </c>
      <c r="F80" s="107">
        <v>0</v>
      </c>
      <c r="G80" s="107">
        <v>10470.9</v>
      </c>
      <c r="H80" s="107">
        <v>0</v>
      </c>
      <c r="I80" s="107">
        <v>0</v>
      </c>
    </row>
    <row r="81" spans="1:14" ht="16.899999999999999" customHeight="1">
      <c r="A81" s="209"/>
      <c r="B81" s="224"/>
      <c r="C81" s="90">
        <v>2025</v>
      </c>
      <c r="D81" s="107">
        <f>E81+F81+G81+H81+I81</f>
        <v>0</v>
      </c>
      <c r="E81" s="107">
        <v>0</v>
      </c>
      <c r="F81" s="107">
        <v>0</v>
      </c>
      <c r="G81" s="107">
        <v>0</v>
      </c>
      <c r="H81" s="107">
        <v>0</v>
      </c>
      <c r="I81" s="107">
        <v>0</v>
      </c>
      <c r="J81" s="94"/>
      <c r="K81" s="94"/>
    </row>
    <row r="82" spans="1:14" ht="16.899999999999999" customHeight="1">
      <c r="A82" s="209"/>
      <c r="B82" s="224"/>
      <c r="C82" s="90">
        <v>2026</v>
      </c>
      <c r="D82" s="107">
        <f>E82+F82+G82+H82+I82</f>
        <v>0</v>
      </c>
      <c r="E82" s="107">
        <v>0</v>
      </c>
      <c r="F82" s="107">
        <v>0</v>
      </c>
      <c r="G82" s="107">
        <v>0</v>
      </c>
      <c r="H82" s="107">
        <v>0</v>
      </c>
      <c r="I82" s="107">
        <v>0</v>
      </c>
      <c r="J82" s="94"/>
      <c r="K82" s="94"/>
    </row>
    <row r="83" spans="1:14" ht="26.25" customHeight="1">
      <c r="A83" s="210"/>
      <c r="B83" s="224"/>
      <c r="C83" s="90" t="s">
        <v>5</v>
      </c>
      <c r="D83" s="107">
        <f>D78+D79+D80+D81+D82</f>
        <v>20470.900000000001</v>
      </c>
      <c r="E83" s="107">
        <f t="shared" ref="E83:I83" si="29">E78+E79+E80+E81+E82</f>
        <v>0</v>
      </c>
      <c r="F83" s="107">
        <f t="shared" si="29"/>
        <v>0</v>
      </c>
      <c r="G83" s="107">
        <f t="shared" si="29"/>
        <v>20470.900000000001</v>
      </c>
      <c r="H83" s="107">
        <f t="shared" si="29"/>
        <v>0</v>
      </c>
      <c r="I83" s="107">
        <f t="shared" si="29"/>
        <v>0</v>
      </c>
    </row>
    <row r="84" spans="1:14" ht="20.25" customHeight="1">
      <c r="A84" s="208" t="s">
        <v>48</v>
      </c>
      <c r="B84" s="224"/>
      <c r="C84" s="90">
        <v>2022</v>
      </c>
      <c r="D84" s="107">
        <f t="shared" ref="D84:D103" si="30">E84+F84+G84+H84+I84</f>
        <v>54471.5</v>
      </c>
      <c r="E84" s="107">
        <v>0</v>
      </c>
      <c r="F84" s="107">
        <v>0</v>
      </c>
      <c r="G84" s="107">
        <v>0</v>
      </c>
      <c r="H84" s="107">
        <v>54471.5</v>
      </c>
      <c r="I84" s="107">
        <v>0</v>
      </c>
      <c r="J84" s="94"/>
      <c r="K84" s="94"/>
    </row>
    <row r="85" spans="1:14" ht="23.25" customHeight="1">
      <c r="A85" s="209"/>
      <c r="B85" s="224"/>
      <c r="C85" s="90">
        <v>2023</v>
      </c>
      <c r="D85" s="107">
        <f t="shared" si="30"/>
        <v>39154.699999999997</v>
      </c>
      <c r="E85" s="107">
        <v>0</v>
      </c>
      <c r="F85" s="107">
        <v>0</v>
      </c>
      <c r="G85" s="107">
        <v>0</v>
      </c>
      <c r="H85" s="107">
        <v>39154.699999999997</v>
      </c>
      <c r="I85" s="107">
        <v>0</v>
      </c>
    </row>
    <row r="86" spans="1:14" ht="16.899999999999999" customHeight="1">
      <c r="A86" s="209"/>
      <c r="B86" s="224"/>
      <c r="C86" s="90">
        <v>2024</v>
      </c>
      <c r="D86" s="107">
        <f t="shared" si="30"/>
        <v>13250</v>
      </c>
      <c r="E86" s="107">
        <v>0</v>
      </c>
      <c r="F86" s="107">
        <v>0</v>
      </c>
      <c r="G86" s="107">
        <v>0</v>
      </c>
      <c r="H86" s="107">
        <v>13250</v>
      </c>
      <c r="I86" s="107">
        <v>0</v>
      </c>
    </row>
    <row r="87" spans="1:14" ht="19.5" customHeight="1">
      <c r="A87" s="209"/>
      <c r="B87" s="224"/>
      <c r="C87" s="90">
        <v>2025</v>
      </c>
      <c r="D87" s="107">
        <f>E87+F87+G87+H87+I87</f>
        <v>20419.8</v>
      </c>
      <c r="E87" s="107">
        <v>0</v>
      </c>
      <c r="F87" s="107">
        <v>0</v>
      </c>
      <c r="G87" s="107">
        <v>0</v>
      </c>
      <c r="H87" s="107">
        <v>20419.8</v>
      </c>
      <c r="I87" s="107">
        <v>0</v>
      </c>
      <c r="J87" s="94"/>
      <c r="K87" s="94"/>
    </row>
    <row r="88" spans="1:14" ht="22.5" customHeight="1">
      <c r="A88" s="209"/>
      <c r="B88" s="224"/>
      <c r="C88" s="90">
        <v>2026</v>
      </c>
      <c r="D88" s="107">
        <f>E88+F88+G88+H88+I88</f>
        <v>33232.300000000003</v>
      </c>
      <c r="E88" s="107">
        <v>0</v>
      </c>
      <c r="F88" s="107">
        <v>0</v>
      </c>
      <c r="G88" s="107">
        <v>0</v>
      </c>
      <c r="H88" s="107">
        <v>33232.300000000003</v>
      </c>
      <c r="I88" s="107">
        <v>0</v>
      </c>
      <c r="J88" s="94"/>
      <c r="K88" s="94"/>
    </row>
    <row r="89" spans="1:14" ht="21.75" customHeight="1">
      <c r="A89" s="210"/>
      <c r="B89" s="224"/>
      <c r="C89" s="90" t="s">
        <v>5</v>
      </c>
      <c r="D89" s="107">
        <f>D84+D85+D86+D87+D88</f>
        <v>160528.29999999999</v>
      </c>
      <c r="E89" s="107">
        <f t="shared" ref="E89:I89" si="31">E84+E85+E86+E87+E88</f>
        <v>0</v>
      </c>
      <c r="F89" s="107">
        <f t="shared" si="31"/>
        <v>0</v>
      </c>
      <c r="G89" s="107">
        <f t="shared" si="31"/>
        <v>0</v>
      </c>
      <c r="H89" s="107">
        <f t="shared" si="31"/>
        <v>160528.29999999999</v>
      </c>
      <c r="I89" s="107">
        <f t="shared" si="31"/>
        <v>0</v>
      </c>
    </row>
    <row r="90" spans="1:14" ht="22.5" customHeight="1">
      <c r="A90" s="208" t="s">
        <v>49</v>
      </c>
      <c r="B90" s="224"/>
      <c r="C90" s="90">
        <v>2022</v>
      </c>
      <c r="D90" s="107">
        <f t="shared" si="30"/>
        <v>77194.100000000006</v>
      </c>
      <c r="E90" s="107">
        <v>0</v>
      </c>
      <c r="F90" s="107">
        <v>0</v>
      </c>
      <c r="G90" s="107">
        <v>0</v>
      </c>
      <c r="H90" s="107">
        <v>77194.100000000006</v>
      </c>
      <c r="I90" s="107">
        <v>0</v>
      </c>
    </row>
    <row r="91" spans="1:14" ht="18.75" customHeight="1">
      <c r="A91" s="209"/>
      <c r="B91" s="224"/>
      <c r="C91" s="90">
        <v>2023</v>
      </c>
      <c r="D91" s="107">
        <f t="shared" si="30"/>
        <v>81953.399999999994</v>
      </c>
      <c r="E91" s="107">
        <v>0</v>
      </c>
      <c r="F91" s="107">
        <v>0</v>
      </c>
      <c r="G91" s="107">
        <v>0</v>
      </c>
      <c r="H91" s="107">
        <v>81953.399999999994</v>
      </c>
      <c r="I91" s="107">
        <v>0</v>
      </c>
    </row>
    <row r="92" spans="1:14" ht="21.75" customHeight="1">
      <c r="A92" s="209"/>
      <c r="B92" s="224"/>
      <c r="C92" s="90">
        <v>2024</v>
      </c>
      <c r="D92" s="107">
        <f t="shared" si="30"/>
        <v>62287</v>
      </c>
      <c r="E92" s="107">
        <v>0</v>
      </c>
      <c r="F92" s="107">
        <v>0</v>
      </c>
      <c r="G92" s="107">
        <v>0</v>
      </c>
      <c r="H92" s="107">
        <v>62287</v>
      </c>
      <c r="I92" s="107">
        <v>0</v>
      </c>
    </row>
    <row r="93" spans="1:14" ht="19.5" customHeight="1">
      <c r="A93" s="209"/>
      <c r="B93" s="224"/>
      <c r="C93" s="90">
        <v>2025</v>
      </c>
      <c r="D93" s="107">
        <f>E93+F93+G93+H93+I93</f>
        <v>61824.1</v>
      </c>
      <c r="E93" s="107">
        <v>0</v>
      </c>
      <c r="F93" s="107">
        <v>0</v>
      </c>
      <c r="G93" s="107">
        <v>0</v>
      </c>
      <c r="H93" s="107">
        <v>61824.1</v>
      </c>
      <c r="I93" s="107">
        <v>0</v>
      </c>
    </row>
    <row r="94" spans="1:14" ht="19.5" customHeight="1">
      <c r="A94" s="209"/>
      <c r="B94" s="224"/>
      <c r="C94" s="90">
        <v>2026</v>
      </c>
      <c r="D94" s="107">
        <f>E94+F94+G94+H94+I94</f>
        <v>54102.2</v>
      </c>
      <c r="E94" s="107">
        <v>0</v>
      </c>
      <c r="F94" s="107">
        <v>0</v>
      </c>
      <c r="G94" s="107">
        <v>0</v>
      </c>
      <c r="H94" s="107">
        <v>54102.2</v>
      </c>
      <c r="I94" s="107">
        <v>0</v>
      </c>
    </row>
    <row r="95" spans="1:14" s="84" customFormat="1" ht="22.15" customHeight="1">
      <c r="A95" s="210"/>
      <c r="B95" s="224"/>
      <c r="C95" s="90" t="s">
        <v>5</v>
      </c>
      <c r="D95" s="107">
        <f>D90+D91+D92+D93+D94</f>
        <v>337360.8</v>
      </c>
      <c r="E95" s="107">
        <f t="shared" ref="E95:I95" si="32">E90+E91+E92+E93+E94</f>
        <v>0</v>
      </c>
      <c r="F95" s="107">
        <f t="shared" si="32"/>
        <v>0</v>
      </c>
      <c r="G95" s="107">
        <f t="shared" si="32"/>
        <v>0</v>
      </c>
      <c r="H95" s="107">
        <f t="shared" si="32"/>
        <v>337360.8</v>
      </c>
      <c r="I95" s="107">
        <f t="shared" si="32"/>
        <v>0</v>
      </c>
      <c r="L95" s="82"/>
      <c r="M95" s="82"/>
      <c r="N95" s="82"/>
    </row>
    <row r="96" spans="1:14" s="84" customFormat="1" ht="19.5" customHeight="1">
      <c r="A96" s="208" t="s">
        <v>150</v>
      </c>
      <c r="B96" s="224"/>
      <c r="C96" s="90">
        <v>2022</v>
      </c>
      <c r="D96" s="107">
        <f t="shared" si="30"/>
        <v>0</v>
      </c>
      <c r="E96" s="107">
        <v>0</v>
      </c>
      <c r="F96" s="107">
        <v>0</v>
      </c>
      <c r="G96" s="107">
        <v>0</v>
      </c>
      <c r="H96" s="107">
        <v>0</v>
      </c>
      <c r="I96" s="107">
        <v>0</v>
      </c>
      <c r="L96" s="82"/>
      <c r="M96" s="82"/>
      <c r="N96" s="82"/>
    </row>
    <row r="97" spans="1:14" s="84" customFormat="1" ht="20.25" customHeight="1">
      <c r="A97" s="209"/>
      <c r="B97" s="224"/>
      <c r="C97" s="90">
        <v>2023</v>
      </c>
      <c r="D97" s="107">
        <f t="shared" si="30"/>
        <v>1074.3</v>
      </c>
      <c r="E97" s="107">
        <v>0</v>
      </c>
      <c r="F97" s="107">
        <v>0</v>
      </c>
      <c r="G97" s="107">
        <v>977.6</v>
      </c>
      <c r="H97" s="107">
        <v>96.7</v>
      </c>
      <c r="I97" s="107">
        <v>0</v>
      </c>
      <c r="L97" s="82"/>
      <c r="M97" s="82"/>
      <c r="N97" s="82"/>
    </row>
    <row r="98" spans="1:14" s="84" customFormat="1">
      <c r="A98" s="209"/>
      <c r="B98" s="224"/>
      <c r="C98" s="90">
        <v>2024</v>
      </c>
      <c r="D98" s="107">
        <f t="shared" si="30"/>
        <v>0</v>
      </c>
      <c r="E98" s="107">
        <v>0</v>
      </c>
      <c r="F98" s="107">
        <v>0</v>
      </c>
      <c r="G98" s="107">
        <v>0</v>
      </c>
      <c r="H98" s="107">
        <v>0</v>
      </c>
      <c r="I98" s="107">
        <v>0</v>
      </c>
      <c r="L98" s="82"/>
      <c r="M98" s="82"/>
      <c r="N98" s="82"/>
    </row>
    <row r="99" spans="1:14" s="84" customFormat="1">
      <c r="A99" s="209"/>
      <c r="B99" s="224"/>
      <c r="C99" s="90">
        <v>2025</v>
      </c>
      <c r="D99" s="107">
        <f>E99+F99+G99+H99+I99</f>
        <v>0</v>
      </c>
      <c r="E99" s="107">
        <v>0</v>
      </c>
      <c r="F99" s="107">
        <v>0</v>
      </c>
      <c r="G99" s="107">
        <v>0</v>
      </c>
      <c r="H99" s="107">
        <v>0</v>
      </c>
      <c r="I99" s="107">
        <v>0</v>
      </c>
      <c r="L99" s="82"/>
      <c r="M99" s="82"/>
      <c r="N99" s="82"/>
    </row>
    <row r="100" spans="1:14" s="84" customFormat="1">
      <c r="A100" s="209"/>
      <c r="B100" s="224"/>
      <c r="C100" s="90">
        <v>2026</v>
      </c>
      <c r="D100" s="107">
        <f>E100+F100+G100+H100+I100</f>
        <v>0</v>
      </c>
      <c r="E100" s="107">
        <v>0</v>
      </c>
      <c r="F100" s="107">
        <v>0</v>
      </c>
      <c r="G100" s="107">
        <v>0</v>
      </c>
      <c r="H100" s="107">
        <v>0</v>
      </c>
      <c r="I100" s="107">
        <v>0</v>
      </c>
      <c r="L100" s="82"/>
      <c r="M100" s="82"/>
      <c r="N100" s="82"/>
    </row>
    <row r="101" spans="1:14" s="84" customFormat="1" ht="22.15" customHeight="1">
      <c r="A101" s="210"/>
      <c r="B101" s="224"/>
      <c r="C101" s="90" t="s">
        <v>5</v>
      </c>
      <c r="D101" s="107">
        <f>D96+D97+D98+D99+D100</f>
        <v>1074.3</v>
      </c>
      <c r="E101" s="107">
        <f t="shared" ref="E101:I101" si="33">E96+E97+E98+E99+E100</f>
        <v>0</v>
      </c>
      <c r="F101" s="107">
        <f t="shared" si="33"/>
        <v>0</v>
      </c>
      <c r="G101" s="107">
        <f t="shared" si="33"/>
        <v>977.6</v>
      </c>
      <c r="H101" s="107">
        <f t="shared" si="33"/>
        <v>96.7</v>
      </c>
      <c r="I101" s="107">
        <f t="shared" si="33"/>
        <v>0</v>
      </c>
      <c r="L101" s="82"/>
      <c r="M101" s="82"/>
      <c r="N101" s="82"/>
    </row>
    <row r="102" spans="1:14" s="84" customFormat="1" ht="33" customHeight="1">
      <c r="A102" s="208" t="s">
        <v>151</v>
      </c>
      <c r="B102" s="224"/>
      <c r="C102" s="90">
        <v>2022</v>
      </c>
      <c r="D102" s="107">
        <f t="shared" si="30"/>
        <v>61042.3</v>
      </c>
      <c r="E102" s="107">
        <v>0</v>
      </c>
      <c r="F102" s="107">
        <v>56769.3</v>
      </c>
      <c r="G102" s="107">
        <v>0</v>
      </c>
      <c r="H102" s="107">
        <v>4273</v>
      </c>
      <c r="I102" s="107">
        <v>0</v>
      </c>
      <c r="L102" s="82"/>
      <c r="M102" s="82"/>
      <c r="N102" s="82"/>
    </row>
    <row r="103" spans="1:14" s="84" customFormat="1" ht="27" customHeight="1">
      <c r="A103" s="209"/>
      <c r="B103" s="224"/>
      <c r="C103" s="90">
        <v>2023</v>
      </c>
      <c r="D103" s="107">
        <f t="shared" si="30"/>
        <v>0</v>
      </c>
      <c r="E103" s="107">
        <v>0</v>
      </c>
      <c r="F103" s="107">
        <v>0</v>
      </c>
      <c r="G103" s="107">
        <v>0</v>
      </c>
      <c r="H103" s="107">
        <v>0</v>
      </c>
      <c r="I103" s="107">
        <v>0</v>
      </c>
      <c r="L103" s="82"/>
      <c r="M103" s="82"/>
      <c r="N103" s="82"/>
    </row>
    <row r="104" spans="1:14" s="84" customFormat="1" ht="49.5" customHeight="1">
      <c r="A104" s="210"/>
      <c r="B104" s="225"/>
      <c r="C104" s="90" t="s">
        <v>5</v>
      </c>
      <c r="D104" s="107">
        <f>D102+D103</f>
        <v>61042.3</v>
      </c>
      <c r="E104" s="107">
        <f t="shared" ref="E104:I104" si="34">E102+E103</f>
        <v>0</v>
      </c>
      <c r="F104" s="107">
        <f t="shared" si="34"/>
        <v>56769.3</v>
      </c>
      <c r="G104" s="107">
        <f t="shared" si="34"/>
        <v>0</v>
      </c>
      <c r="H104" s="107">
        <f t="shared" si="34"/>
        <v>4273</v>
      </c>
      <c r="I104" s="107">
        <f t="shared" si="34"/>
        <v>0</v>
      </c>
      <c r="L104" s="82"/>
      <c r="M104" s="82"/>
      <c r="N104" s="82"/>
    </row>
    <row r="105" spans="1:14" s="84" customFormat="1" ht="39" customHeight="1">
      <c r="A105" s="211" t="s">
        <v>70</v>
      </c>
      <c r="B105" s="212"/>
      <c r="C105" s="212"/>
      <c r="D105" s="212"/>
      <c r="E105" s="212"/>
      <c r="F105" s="212"/>
      <c r="G105" s="212"/>
      <c r="H105" s="212"/>
      <c r="I105" s="213"/>
      <c r="L105" s="82"/>
      <c r="M105" s="82"/>
      <c r="N105" s="82"/>
    </row>
    <row r="106" spans="1:14" s="84" customFormat="1" ht="24.75" customHeight="1">
      <c r="A106" s="214" t="s">
        <v>5</v>
      </c>
      <c r="B106" s="205"/>
      <c r="C106" s="91">
        <v>2022</v>
      </c>
      <c r="D106" s="93">
        <f t="shared" ref="D106:I110" si="35">D112</f>
        <v>2495.1</v>
      </c>
      <c r="E106" s="93">
        <f t="shared" si="35"/>
        <v>0</v>
      </c>
      <c r="F106" s="93">
        <f t="shared" si="35"/>
        <v>0</v>
      </c>
      <c r="G106" s="93">
        <f t="shared" si="35"/>
        <v>0</v>
      </c>
      <c r="H106" s="93">
        <f t="shared" si="35"/>
        <v>2495.1</v>
      </c>
      <c r="I106" s="93">
        <f t="shared" si="35"/>
        <v>0</v>
      </c>
      <c r="L106" s="82"/>
      <c r="M106" s="82"/>
      <c r="N106" s="82"/>
    </row>
    <row r="107" spans="1:14" s="84" customFormat="1" ht="25.5" customHeight="1">
      <c r="A107" s="214"/>
      <c r="B107" s="206"/>
      <c r="C107" s="91">
        <v>2023</v>
      </c>
      <c r="D107" s="93">
        <f t="shared" si="35"/>
        <v>3321.7000000000003</v>
      </c>
      <c r="E107" s="93">
        <f t="shared" si="35"/>
        <v>0</v>
      </c>
      <c r="F107" s="93">
        <f t="shared" si="35"/>
        <v>0</v>
      </c>
      <c r="G107" s="93">
        <f t="shared" si="35"/>
        <v>0</v>
      </c>
      <c r="H107" s="93">
        <f t="shared" si="35"/>
        <v>3321.7000000000003</v>
      </c>
      <c r="I107" s="93">
        <f t="shared" si="35"/>
        <v>0</v>
      </c>
      <c r="L107" s="82"/>
      <c r="M107" s="82"/>
      <c r="N107" s="82"/>
    </row>
    <row r="108" spans="1:14" s="84" customFormat="1" ht="27" customHeight="1">
      <c r="A108" s="214"/>
      <c r="B108" s="206"/>
      <c r="C108" s="91">
        <v>2024</v>
      </c>
      <c r="D108" s="93">
        <f t="shared" si="35"/>
        <v>2752.4</v>
      </c>
      <c r="E108" s="93">
        <f t="shared" si="35"/>
        <v>0</v>
      </c>
      <c r="F108" s="93">
        <f t="shared" si="35"/>
        <v>0</v>
      </c>
      <c r="G108" s="93">
        <f t="shared" si="35"/>
        <v>0</v>
      </c>
      <c r="H108" s="93">
        <f t="shared" si="35"/>
        <v>2752.4</v>
      </c>
      <c r="I108" s="93">
        <f t="shared" si="35"/>
        <v>0</v>
      </c>
      <c r="L108" s="82"/>
      <c r="M108" s="82"/>
      <c r="N108" s="82"/>
    </row>
    <row r="109" spans="1:14" s="84" customFormat="1" ht="27" customHeight="1">
      <c r="A109" s="214"/>
      <c r="B109" s="206"/>
      <c r="C109" s="91">
        <v>2025</v>
      </c>
      <c r="D109" s="93">
        <f>D115</f>
        <v>2752.4</v>
      </c>
      <c r="E109" s="93">
        <f t="shared" si="35"/>
        <v>0</v>
      </c>
      <c r="F109" s="93">
        <f t="shared" si="35"/>
        <v>0</v>
      </c>
      <c r="G109" s="93">
        <f t="shared" si="35"/>
        <v>0</v>
      </c>
      <c r="H109" s="93">
        <f t="shared" si="35"/>
        <v>2752.4</v>
      </c>
      <c r="I109" s="93">
        <f t="shared" si="35"/>
        <v>0</v>
      </c>
      <c r="L109" s="82"/>
      <c r="M109" s="82"/>
      <c r="N109" s="82"/>
    </row>
    <row r="110" spans="1:14" s="84" customFormat="1" ht="27" customHeight="1">
      <c r="A110" s="214"/>
      <c r="B110" s="206"/>
      <c r="C110" s="91">
        <v>2026</v>
      </c>
      <c r="D110" s="93">
        <f>D116</f>
        <v>2752.4</v>
      </c>
      <c r="E110" s="93">
        <f t="shared" si="35"/>
        <v>0</v>
      </c>
      <c r="F110" s="93">
        <f t="shared" si="35"/>
        <v>0</v>
      </c>
      <c r="G110" s="93">
        <f t="shared" si="35"/>
        <v>0</v>
      </c>
      <c r="H110" s="93">
        <f t="shared" si="35"/>
        <v>2752.4</v>
      </c>
      <c r="I110" s="93">
        <f t="shared" si="35"/>
        <v>0</v>
      </c>
      <c r="L110" s="82"/>
      <c r="M110" s="82"/>
      <c r="N110" s="82"/>
    </row>
    <row r="111" spans="1:14">
      <c r="A111" s="214"/>
      <c r="B111" s="206"/>
      <c r="C111" s="91" t="s">
        <v>5</v>
      </c>
      <c r="D111" s="93">
        <f>SUM(D106:D110)</f>
        <v>14074</v>
      </c>
      <c r="E111" s="93">
        <f t="shared" ref="E111:I111" si="36">SUM(E106:E110)</f>
        <v>0</v>
      </c>
      <c r="F111" s="93">
        <f t="shared" si="36"/>
        <v>0</v>
      </c>
      <c r="G111" s="93">
        <f t="shared" si="36"/>
        <v>0</v>
      </c>
      <c r="H111" s="93">
        <f t="shared" si="36"/>
        <v>14074</v>
      </c>
      <c r="I111" s="93">
        <f t="shared" si="36"/>
        <v>0</v>
      </c>
    </row>
    <row r="112" spans="1:14">
      <c r="A112" s="208" t="s">
        <v>50</v>
      </c>
      <c r="B112" s="206"/>
      <c r="C112" s="90">
        <v>2022</v>
      </c>
      <c r="D112" s="107">
        <f>E112+F112+G112+H112+I112</f>
        <v>2495.1</v>
      </c>
      <c r="E112" s="107">
        <v>0</v>
      </c>
      <c r="F112" s="107">
        <v>0</v>
      </c>
      <c r="G112" s="107">
        <v>0</v>
      </c>
      <c r="H112" s="107">
        <v>2495.1</v>
      </c>
      <c r="I112" s="107">
        <v>0</v>
      </c>
    </row>
    <row r="113" spans="1:9">
      <c r="A113" s="209"/>
      <c r="B113" s="206"/>
      <c r="C113" s="90">
        <v>2023</v>
      </c>
      <c r="D113" s="107">
        <f>E113+F113+G113+H113+I113</f>
        <v>3321.7000000000003</v>
      </c>
      <c r="E113" s="107">
        <v>0</v>
      </c>
      <c r="F113" s="107">
        <v>0</v>
      </c>
      <c r="G113" s="107">
        <v>0</v>
      </c>
      <c r="H113" s="107">
        <f>2647.3+674.4</f>
        <v>3321.7000000000003</v>
      </c>
      <c r="I113" s="107">
        <v>0</v>
      </c>
    </row>
    <row r="114" spans="1:9">
      <c r="A114" s="209"/>
      <c r="B114" s="206"/>
      <c r="C114" s="90">
        <v>2024</v>
      </c>
      <c r="D114" s="107">
        <f>E114+F114+G114+H114+I114</f>
        <v>2752.4</v>
      </c>
      <c r="E114" s="107">
        <v>0</v>
      </c>
      <c r="F114" s="107">
        <v>0</v>
      </c>
      <c r="G114" s="107">
        <v>0</v>
      </c>
      <c r="H114" s="107">
        <v>2752.4</v>
      </c>
      <c r="I114" s="107">
        <v>0</v>
      </c>
    </row>
    <row r="115" spans="1:9">
      <c r="A115" s="209"/>
      <c r="B115" s="206"/>
      <c r="C115" s="90">
        <v>2025</v>
      </c>
      <c r="D115" s="107">
        <f>E115+F115+G115+H115+I115</f>
        <v>2752.4</v>
      </c>
      <c r="E115" s="107">
        <v>0</v>
      </c>
      <c r="F115" s="107">
        <v>0</v>
      </c>
      <c r="G115" s="107">
        <v>0</v>
      </c>
      <c r="H115" s="107">
        <v>2752.4</v>
      </c>
      <c r="I115" s="107">
        <v>0</v>
      </c>
    </row>
    <row r="116" spans="1:9">
      <c r="A116" s="209"/>
      <c r="B116" s="206"/>
      <c r="C116" s="90">
        <v>2025</v>
      </c>
      <c r="D116" s="107">
        <f>E116+F116+G116+H116+I116</f>
        <v>2752.4</v>
      </c>
      <c r="E116" s="107">
        <v>0</v>
      </c>
      <c r="F116" s="107">
        <v>0</v>
      </c>
      <c r="G116" s="107">
        <v>0</v>
      </c>
      <c r="H116" s="107">
        <v>2752.4</v>
      </c>
      <c r="I116" s="107">
        <v>0</v>
      </c>
    </row>
    <row r="117" spans="1:9">
      <c r="A117" s="210"/>
      <c r="B117" s="207"/>
      <c r="C117" s="90" t="s">
        <v>5</v>
      </c>
      <c r="D117" s="107">
        <f>D112+D113+D114+D115+D116</f>
        <v>14074</v>
      </c>
      <c r="E117" s="107">
        <f t="shared" ref="E117:I117" si="37">E112+E113+E114+E115+E116</f>
        <v>0</v>
      </c>
      <c r="F117" s="107">
        <f t="shared" si="37"/>
        <v>0</v>
      </c>
      <c r="G117" s="107">
        <f t="shared" si="37"/>
        <v>0</v>
      </c>
      <c r="H117" s="107">
        <f t="shared" si="37"/>
        <v>14074</v>
      </c>
      <c r="I117" s="107">
        <f t="shared" si="37"/>
        <v>0</v>
      </c>
    </row>
    <row r="118" spans="1:9" ht="32.450000000000003" customHeight="1">
      <c r="A118" s="211" t="s">
        <v>71</v>
      </c>
      <c r="B118" s="212"/>
      <c r="C118" s="212"/>
      <c r="D118" s="212"/>
      <c r="E118" s="212"/>
      <c r="F118" s="212"/>
      <c r="G118" s="212"/>
      <c r="H118" s="212"/>
      <c r="I118" s="213"/>
    </row>
    <row r="119" spans="1:9" ht="18.600000000000001" customHeight="1">
      <c r="A119" s="214" t="s">
        <v>5</v>
      </c>
      <c r="B119" s="205"/>
      <c r="C119" s="91">
        <v>2022</v>
      </c>
      <c r="D119" s="93">
        <f t="shared" ref="D119:I123" si="38">D125+D131</f>
        <v>7948.1</v>
      </c>
      <c r="E119" s="93">
        <f t="shared" si="38"/>
        <v>0</v>
      </c>
      <c r="F119" s="93">
        <f t="shared" si="38"/>
        <v>0</v>
      </c>
      <c r="G119" s="93">
        <f t="shared" si="38"/>
        <v>0</v>
      </c>
      <c r="H119" s="93">
        <f t="shared" si="38"/>
        <v>7948.1</v>
      </c>
      <c r="I119" s="93">
        <f t="shared" si="38"/>
        <v>0</v>
      </c>
    </row>
    <row r="120" spans="1:9" ht="19.899999999999999" customHeight="1">
      <c r="A120" s="214"/>
      <c r="B120" s="206"/>
      <c r="C120" s="91">
        <v>2023</v>
      </c>
      <c r="D120" s="93">
        <f t="shared" si="38"/>
        <v>2688.3</v>
      </c>
      <c r="E120" s="93">
        <f t="shared" si="38"/>
        <v>0</v>
      </c>
      <c r="F120" s="93">
        <f t="shared" si="38"/>
        <v>0</v>
      </c>
      <c r="G120" s="93">
        <f t="shared" si="38"/>
        <v>0</v>
      </c>
      <c r="H120" s="93">
        <f t="shared" si="38"/>
        <v>2688.3</v>
      </c>
      <c r="I120" s="93">
        <f t="shared" si="38"/>
        <v>0</v>
      </c>
    </row>
    <row r="121" spans="1:9" ht="18.600000000000001" customHeight="1">
      <c r="A121" s="214"/>
      <c r="B121" s="206"/>
      <c r="C121" s="91">
        <v>2024</v>
      </c>
      <c r="D121" s="93">
        <f t="shared" si="38"/>
        <v>3000</v>
      </c>
      <c r="E121" s="93">
        <f t="shared" si="38"/>
        <v>0</v>
      </c>
      <c r="F121" s="93">
        <f t="shared" si="38"/>
        <v>0</v>
      </c>
      <c r="G121" s="93">
        <f t="shared" si="38"/>
        <v>0</v>
      </c>
      <c r="H121" s="93">
        <f t="shared" si="38"/>
        <v>3000</v>
      </c>
      <c r="I121" s="93">
        <f t="shared" si="38"/>
        <v>0</v>
      </c>
    </row>
    <row r="122" spans="1:9" ht="21.75" customHeight="1">
      <c r="A122" s="214"/>
      <c r="B122" s="206"/>
      <c r="C122" s="91">
        <v>2025</v>
      </c>
      <c r="D122" s="93">
        <f t="shared" si="38"/>
        <v>3000</v>
      </c>
      <c r="E122" s="93">
        <f t="shared" si="38"/>
        <v>0</v>
      </c>
      <c r="F122" s="93">
        <f t="shared" si="38"/>
        <v>0</v>
      </c>
      <c r="G122" s="93">
        <f t="shared" si="38"/>
        <v>0</v>
      </c>
      <c r="H122" s="93">
        <f t="shared" si="38"/>
        <v>3000</v>
      </c>
      <c r="I122" s="93">
        <f t="shared" si="38"/>
        <v>0</v>
      </c>
    </row>
    <row r="123" spans="1:9" ht="21.75" customHeight="1">
      <c r="A123" s="214"/>
      <c r="B123" s="206"/>
      <c r="C123" s="91">
        <v>2026</v>
      </c>
      <c r="D123" s="93">
        <f>D129+D135</f>
        <v>3000</v>
      </c>
      <c r="E123" s="93">
        <f t="shared" si="38"/>
        <v>0</v>
      </c>
      <c r="F123" s="93">
        <f t="shared" si="38"/>
        <v>0</v>
      </c>
      <c r="G123" s="93">
        <f t="shared" si="38"/>
        <v>0</v>
      </c>
      <c r="H123" s="93">
        <f t="shared" si="38"/>
        <v>3000</v>
      </c>
      <c r="I123" s="93">
        <f t="shared" si="38"/>
        <v>0</v>
      </c>
    </row>
    <row r="124" spans="1:9" ht="19.899999999999999" customHeight="1">
      <c r="A124" s="214"/>
      <c r="B124" s="206"/>
      <c r="C124" s="91" t="s">
        <v>5</v>
      </c>
      <c r="D124" s="93">
        <f>SUM(D119:D123)</f>
        <v>19636.400000000001</v>
      </c>
      <c r="E124" s="93">
        <f t="shared" ref="E124:I124" si="39">SUM(E119:E123)</f>
        <v>0</v>
      </c>
      <c r="F124" s="93">
        <f t="shared" si="39"/>
        <v>0</v>
      </c>
      <c r="G124" s="93">
        <f t="shared" si="39"/>
        <v>0</v>
      </c>
      <c r="H124" s="93">
        <f t="shared" si="39"/>
        <v>19636.400000000001</v>
      </c>
      <c r="I124" s="93">
        <f t="shared" si="39"/>
        <v>0</v>
      </c>
    </row>
    <row r="125" spans="1:9">
      <c r="A125" s="208" t="s">
        <v>72</v>
      </c>
      <c r="B125" s="206"/>
      <c r="C125" s="90">
        <v>2022</v>
      </c>
      <c r="D125" s="107">
        <f t="shared" ref="D125:D133" si="40">E125+F125+G125+H125+I125</f>
        <v>484.5</v>
      </c>
      <c r="E125" s="107">
        <v>0</v>
      </c>
      <c r="F125" s="107">
        <v>0</v>
      </c>
      <c r="G125" s="107">
        <v>0</v>
      </c>
      <c r="H125" s="107">
        <v>484.5</v>
      </c>
      <c r="I125" s="107">
        <v>0</v>
      </c>
    </row>
    <row r="126" spans="1:9">
      <c r="A126" s="209"/>
      <c r="B126" s="206"/>
      <c r="C126" s="90">
        <v>2023</v>
      </c>
      <c r="D126" s="107">
        <f t="shared" si="40"/>
        <v>0</v>
      </c>
      <c r="E126" s="107">
        <v>0</v>
      </c>
      <c r="F126" s="107">
        <v>0</v>
      </c>
      <c r="G126" s="107">
        <v>0</v>
      </c>
      <c r="H126" s="107">
        <v>0</v>
      </c>
      <c r="I126" s="107">
        <v>0</v>
      </c>
    </row>
    <row r="127" spans="1:9">
      <c r="A127" s="209"/>
      <c r="B127" s="206"/>
      <c r="C127" s="90">
        <v>2024</v>
      </c>
      <c r="D127" s="107">
        <f t="shared" si="40"/>
        <v>0</v>
      </c>
      <c r="E127" s="107">
        <v>0</v>
      </c>
      <c r="F127" s="107">
        <v>0</v>
      </c>
      <c r="G127" s="107">
        <v>0</v>
      </c>
      <c r="H127" s="107">
        <v>0</v>
      </c>
      <c r="I127" s="107">
        <v>0</v>
      </c>
    </row>
    <row r="128" spans="1:9">
      <c r="A128" s="209"/>
      <c r="B128" s="206"/>
      <c r="C128" s="90">
        <v>2025</v>
      </c>
      <c r="D128" s="107">
        <f>E128+F128+G128+H128+I128</f>
        <v>0</v>
      </c>
      <c r="E128" s="107">
        <v>0</v>
      </c>
      <c r="F128" s="107">
        <v>0</v>
      </c>
      <c r="G128" s="107">
        <v>0</v>
      </c>
      <c r="H128" s="107">
        <v>0</v>
      </c>
      <c r="I128" s="107">
        <v>0</v>
      </c>
    </row>
    <row r="129" spans="1:11">
      <c r="A129" s="209"/>
      <c r="B129" s="206"/>
      <c r="C129" s="90">
        <v>2026</v>
      </c>
      <c r="D129" s="107">
        <f>E129+F129+G129+H129+I129</f>
        <v>0</v>
      </c>
      <c r="E129" s="107">
        <v>0</v>
      </c>
      <c r="F129" s="107">
        <v>0</v>
      </c>
      <c r="G129" s="107">
        <v>0</v>
      </c>
      <c r="H129" s="107">
        <v>0</v>
      </c>
      <c r="I129" s="107">
        <v>0</v>
      </c>
    </row>
    <row r="130" spans="1:11" ht="17.45" customHeight="1">
      <c r="A130" s="210"/>
      <c r="B130" s="206"/>
      <c r="C130" s="90" t="s">
        <v>5</v>
      </c>
      <c r="D130" s="107">
        <f>D125+D126+D127+D128+D129</f>
        <v>484.5</v>
      </c>
      <c r="E130" s="107">
        <f t="shared" ref="E130:I130" si="41">E125+E126+E127+E128+E129</f>
        <v>0</v>
      </c>
      <c r="F130" s="107">
        <f t="shared" si="41"/>
        <v>0</v>
      </c>
      <c r="G130" s="107">
        <f t="shared" si="41"/>
        <v>0</v>
      </c>
      <c r="H130" s="107">
        <f t="shared" si="41"/>
        <v>484.5</v>
      </c>
      <c r="I130" s="107">
        <f t="shared" si="41"/>
        <v>0</v>
      </c>
    </row>
    <row r="131" spans="1:11">
      <c r="A131" s="208" t="s">
        <v>73</v>
      </c>
      <c r="B131" s="206"/>
      <c r="C131" s="90">
        <v>2022</v>
      </c>
      <c r="D131" s="107">
        <f t="shared" si="40"/>
        <v>7463.6</v>
      </c>
      <c r="E131" s="107">
        <v>0</v>
      </c>
      <c r="F131" s="107">
        <v>0</v>
      </c>
      <c r="G131" s="107">
        <v>0</v>
      </c>
      <c r="H131" s="107">
        <v>7463.6</v>
      </c>
      <c r="I131" s="107">
        <v>0</v>
      </c>
      <c r="J131" s="94"/>
      <c r="K131" s="94"/>
    </row>
    <row r="132" spans="1:11">
      <c r="A132" s="209"/>
      <c r="B132" s="206"/>
      <c r="C132" s="90">
        <v>2023</v>
      </c>
      <c r="D132" s="107">
        <f t="shared" si="40"/>
        <v>2688.3</v>
      </c>
      <c r="E132" s="107">
        <v>0</v>
      </c>
      <c r="F132" s="107">
        <v>0</v>
      </c>
      <c r="G132" s="107">
        <v>0</v>
      </c>
      <c r="H132" s="107">
        <f>2714.5-26.2</f>
        <v>2688.3</v>
      </c>
      <c r="I132" s="107">
        <v>0</v>
      </c>
    </row>
    <row r="133" spans="1:11">
      <c r="A133" s="209"/>
      <c r="B133" s="206"/>
      <c r="C133" s="90">
        <v>2024</v>
      </c>
      <c r="D133" s="107">
        <f t="shared" si="40"/>
        <v>3000</v>
      </c>
      <c r="E133" s="107">
        <v>0</v>
      </c>
      <c r="F133" s="107">
        <v>0</v>
      </c>
      <c r="G133" s="107">
        <v>0</v>
      </c>
      <c r="H133" s="107">
        <v>3000</v>
      </c>
      <c r="I133" s="107">
        <v>0</v>
      </c>
    </row>
    <row r="134" spans="1:11">
      <c r="A134" s="209"/>
      <c r="B134" s="206"/>
      <c r="C134" s="90">
        <v>2025</v>
      </c>
      <c r="D134" s="107">
        <f>E134+F134+G134+H134+I134</f>
        <v>3000</v>
      </c>
      <c r="E134" s="107">
        <v>0</v>
      </c>
      <c r="F134" s="107">
        <v>0</v>
      </c>
      <c r="G134" s="107">
        <v>0</v>
      </c>
      <c r="H134" s="107">
        <v>3000</v>
      </c>
      <c r="I134" s="107">
        <v>0</v>
      </c>
    </row>
    <row r="135" spans="1:11">
      <c r="A135" s="209"/>
      <c r="B135" s="206"/>
      <c r="C135" s="90">
        <v>2026</v>
      </c>
      <c r="D135" s="107">
        <f>E135+F135+G135+H135+I135</f>
        <v>3000</v>
      </c>
      <c r="E135" s="107">
        <v>0</v>
      </c>
      <c r="F135" s="107">
        <v>0</v>
      </c>
      <c r="G135" s="107">
        <v>0</v>
      </c>
      <c r="H135" s="107">
        <v>3000</v>
      </c>
      <c r="I135" s="107">
        <v>0</v>
      </c>
    </row>
    <row r="136" spans="1:11">
      <c r="A136" s="210"/>
      <c r="B136" s="207"/>
      <c r="C136" s="90" t="s">
        <v>5</v>
      </c>
      <c r="D136" s="107">
        <f>D131+D132+D133+D134+D135</f>
        <v>19151.900000000001</v>
      </c>
      <c r="E136" s="107">
        <f t="shared" ref="E136:I136" si="42">E131+E132+E133+E134+E135</f>
        <v>0</v>
      </c>
      <c r="F136" s="107">
        <f t="shared" si="42"/>
        <v>0</v>
      </c>
      <c r="G136" s="107">
        <f t="shared" si="42"/>
        <v>0</v>
      </c>
      <c r="H136" s="107">
        <f t="shared" si="42"/>
        <v>19151.900000000001</v>
      </c>
      <c r="I136" s="107">
        <f t="shared" si="42"/>
        <v>0</v>
      </c>
    </row>
  </sheetData>
  <mergeCells count="40">
    <mergeCell ref="A105:I105"/>
    <mergeCell ref="A106:A111"/>
    <mergeCell ref="A19:A21"/>
    <mergeCell ref="A22:A24"/>
    <mergeCell ref="A25:A27"/>
    <mergeCell ref="A28:A30"/>
    <mergeCell ref="A72:A77"/>
    <mergeCell ref="B72:B104"/>
    <mergeCell ref="A78:A83"/>
    <mergeCell ref="A84:A89"/>
    <mergeCell ref="A90:A95"/>
    <mergeCell ref="A96:A101"/>
    <mergeCell ref="A102:A104"/>
    <mergeCell ref="A56:A59"/>
    <mergeCell ref="A60:A63"/>
    <mergeCell ref="A65:A70"/>
    <mergeCell ref="B65:B70"/>
    <mergeCell ref="A71:I71"/>
    <mergeCell ref="A9:A14"/>
    <mergeCell ref="B9:B14"/>
    <mergeCell ref="A16:A18"/>
    <mergeCell ref="A48:A51"/>
    <mergeCell ref="A52:A55"/>
    <mergeCell ref="A31:A33"/>
    <mergeCell ref="A34:A36"/>
    <mergeCell ref="A37:A39"/>
    <mergeCell ref="A40:A43"/>
    <mergeCell ref="A44:A47"/>
    <mergeCell ref="A4:I4"/>
    <mergeCell ref="A6:A7"/>
    <mergeCell ref="B6:B7"/>
    <mergeCell ref="C6:C7"/>
    <mergeCell ref="D6:I6"/>
    <mergeCell ref="B106:B117"/>
    <mergeCell ref="A112:A117"/>
    <mergeCell ref="A118:I118"/>
    <mergeCell ref="A119:A124"/>
    <mergeCell ref="B119:B136"/>
    <mergeCell ref="A125:A130"/>
    <mergeCell ref="A131:A136"/>
  </mergeCells>
  <phoneticPr fontId="4" type="noConversion"/>
  <hyperlinks>
    <hyperlink ref="I2" location="sub_1000" display="sub_1000"/>
  </hyperlinks>
  <pageMargins left="0.39370078740157483" right="0.39370078740157483" top="0.59055118110236227" bottom="0.39370078740157483" header="0.51181102362204722" footer="0.51181102362204722"/>
  <pageSetup paperSize="9" scale="80" fitToHeight="0" orientation="landscape" r:id="rId1"/>
  <headerFooter alignWithMargins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4</vt:i4>
      </vt:variant>
      <vt:variant>
        <vt:lpstr>Именованные диапазоны</vt:lpstr>
      </vt:variant>
      <vt:variant>
        <vt:i4>2</vt:i4>
      </vt:variant>
    </vt:vector>
  </HeadingPairs>
  <TitlesOfParts>
    <vt:vector size="6" baseType="lpstr">
      <vt:lpstr>паспорт</vt:lpstr>
      <vt:lpstr>текст с приложением</vt:lpstr>
      <vt:lpstr>Прил.1</vt:lpstr>
      <vt:lpstr>Прил.2</vt:lpstr>
      <vt:lpstr>Прил.1!Область_печати</vt:lpstr>
      <vt:lpstr>'текст с приложением'!Область_печати</vt:lpstr>
    </vt:vector>
  </TitlesOfParts>
  <Company>Dnsoft</Company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Экономист</dc:creator>
  <cp:lastModifiedBy>FedorovaYN</cp:lastModifiedBy>
  <cp:lastPrinted>2024-02-19T05:48:13Z</cp:lastPrinted>
  <dcterms:created xsi:type="dcterms:W3CDTF">2013-05-31T09:08:35Z</dcterms:created>
  <dcterms:modified xsi:type="dcterms:W3CDTF">2024-02-19T05:50:23Z</dcterms:modified>
</cp:coreProperties>
</file>