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20640" windowHeight="11760"/>
  </bookViews>
  <sheets>
    <sheet name="Паспорт МП культура МП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H163" i="3"/>
  <c r="J165"/>
  <c r="G163"/>
  <c r="I163"/>
  <c r="J163"/>
  <c r="G164"/>
  <c r="H164"/>
  <c r="I164"/>
  <c r="J164"/>
  <c r="G165"/>
  <c r="H165"/>
  <c r="I165"/>
  <c r="F165"/>
  <c r="F164"/>
  <c r="F163"/>
  <c r="E175"/>
  <c r="E174"/>
  <c r="E173"/>
  <c r="F176"/>
  <c r="G176"/>
  <c r="H176"/>
  <c r="I176"/>
  <c r="J176"/>
  <c r="E172"/>
  <c r="E176" l="1"/>
  <c r="J23"/>
  <c r="I23"/>
  <c r="H23"/>
  <c r="G23"/>
  <c r="F23"/>
  <c r="E22"/>
  <c r="E21"/>
  <c r="E20"/>
  <c r="F18"/>
  <c r="E18" s="1"/>
  <c r="F16"/>
  <c r="J18"/>
  <c r="I18"/>
  <c r="H18"/>
  <c r="G18"/>
  <c r="J17"/>
  <c r="I17"/>
  <c r="H17"/>
  <c r="G17"/>
  <c r="F17"/>
  <c r="F19" s="1"/>
  <c r="J16"/>
  <c r="I16"/>
  <c r="H16"/>
  <c r="H19" s="1"/>
  <c r="G16"/>
  <c r="G19" l="1"/>
  <c r="I19"/>
  <c r="E23"/>
  <c r="J19"/>
  <c r="E17"/>
  <c r="E16"/>
  <c r="E19" s="1"/>
  <c r="F45"/>
  <c r="F44"/>
  <c r="G44"/>
  <c r="H44"/>
  <c r="I44"/>
  <c r="J44"/>
  <c r="G45"/>
  <c r="H45"/>
  <c r="I45"/>
  <c r="J45"/>
  <c r="G43"/>
  <c r="H43"/>
  <c r="I43"/>
  <c r="J43"/>
  <c r="F43"/>
  <c r="F41"/>
  <c r="E49"/>
  <c r="E48"/>
  <c r="E47"/>
  <c r="F50"/>
  <c r="G50"/>
  <c r="H50"/>
  <c r="I50"/>
  <c r="J50"/>
  <c r="E50" l="1"/>
  <c r="F197"/>
  <c r="I179"/>
  <c r="H179"/>
  <c r="E179"/>
  <c r="F94"/>
  <c r="G95" l="1"/>
  <c r="H95"/>
  <c r="I95"/>
  <c r="J95"/>
  <c r="G96"/>
  <c r="H96"/>
  <c r="I96"/>
  <c r="J96"/>
  <c r="G97"/>
  <c r="H97"/>
  <c r="I97"/>
  <c r="J97"/>
  <c r="F97"/>
  <c r="F96"/>
  <c r="F95"/>
  <c r="F93"/>
  <c r="F114"/>
  <c r="G114"/>
  <c r="H114"/>
  <c r="I114"/>
  <c r="J114"/>
  <c r="E113"/>
  <c r="E112"/>
  <c r="E111"/>
  <c r="E114" s="1"/>
  <c r="F27" l="1"/>
  <c r="F26"/>
  <c r="G26"/>
  <c r="H26"/>
  <c r="I26"/>
  <c r="J26"/>
  <c r="G27"/>
  <c r="H27"/>
  <c r="I27"/>
  <c r="J27"/>
  <c r="G25"/>
  <c r="H25"/>
  <c r="I25"/>
  <c r="J25"/>
  <c r="F25"/>
  <c r="J32"/>
  <c r="I32"/>
  <c r="H32"/>
  <c r="G32"/>
  <c r="F32"/>
  <c r="E31"/>
  <c r="E30"/>
  <c r="E29"/>
  <c r="E32" l="1"/>
  <c r="H198"/>
  <c r="I182"/>
  <c r="J182"/>
  <c r="F181"/>
  <c r="G181"/>
  <c r="H181"/>
  <c r="I181"/>
  <c r="J181"/>
  <c r="F182"/>
  <c r="G182"/>
  <c r="H182"/>
  <c r="G180"/>
  <c r="H180"/>
  <c r="I180"/>
  <c r="J180"/>
  <c r="G179"/>
  <c r="F180"/>
  <c r="F179"/>
  <c r="J179"/>
  <c r="J178"/>
  <c r="G178"/>
  <c r="H178"/>
  <c r="F178"/>
  <c r="J194"/>
  <c r="J189"/>
  <c r="H189"/>
  <c r="G189"/>
  <c r="F189"/>
  <c r="E188"/>
  <c r="E187"/>
  <c r="E186"/>
  <c r="E185"/>
  <c r="I184"/>
  <c r="E184" s="1"/>
  <c r="I178" l="1"/>
  <c r="E189"/>
  <c r="I189"/>
  <c r="J28"/>
  <c r="F28"/>
  <c r="G28"/>
  <c r="H28"/>
  <c r="I28"/>
  <c r="E27"/>
  <c r="J56"/>
  <c r="F56"/>
  <c r="G56"/>
  <c r="H56"/>
  <c r="I56"/>
  <c r="E55"/>
  <c r="J68"/>
  <c r="F68"/>
  <c r="G68"/>
  <c r="H68"/>
  <c r="I68"/>
  <c r="E67"/>
  <c r="J62"/>
  <c r="F62"/>
  <c r="G62"/>
  <c r="H62"/>
  <c r="I62"/>
  <c r="E61"/>
  <c r="J73"/>
  <c r="F73"/>
  <c r="G73"/>
  <c r="H73"/>
  <c r="I73"/>
  <c r="E72"/>
  <c r="J79"/>
  <c r="F79"/>
  <c r="G79"/>
  <c r="H79"/>
  <c r="I79"/>
  <c r="E78"/>
  <c r="J85"/>
  <c r="F85"/>
  <c r="G85"/>
  <c r="H85"/>
  <c r="I85"/>
  <c r="E84"/>
  <c r="J91"/>
  <c r="F91"/>
  <c r="G91"/>
  <c r="H91"/>
  <c r="I91"/>
  <c r="E90"/>
  <c r="J104"/>
  <c r="F104"/>
  <c r="G104"/>
  <c r="H104"/>
  <c r="I104"/>
  <c r="E103"/>
  <c r="J110"/>
  <c r="F110"/>
  <c r="G110"/>
  <c r="H110"/>
  <c r="I110"/>
  <c r="E109"/>
  <c r="H123"/>
  <c r="J123"/>
  <c r="F123"/>
  <c r="G123"/>
  <c r="I123"/>
  <c r="E122"/>
  <c r="J129"/>
  <c r="F129"/>
  <c r="G129"/>
  <c r="H129"/>
  <c r="E128"/>
  <c r="J135"/>
  <c r="J141"/>
  <c r="F135"/>
  <c r="G135"/>
  <c r="H135"/>
  <c r="I135"/>
  <c r="E134"/>
  <c r="I141"/>
  <c r="F141"/>
  <c r="G141"/>
  <c r="H141"/>
  <c r="E140"/>
  <c r="J147"/>
  <c r="F147"/>
  <c r="G147"/>
  <c r="H147"/>
  <c r="I147"/>
  <c r="E146"/>
  <c r="J153"/>
  <c r="F153"/>
  <c r="G153"/>
  <c r="H153"/>
  <c r="I153"/>
  <c r="E152"/>
  <c r="J159"/>
  <c r="F159"/>
  <c r="G159"/>
  <c r="H159"/>
  <c r="I159"/>
  <c r="E158"/>
  <c r="J172"/>
  <c r="F172"/>
  <c r="G172"/>
  <c r="H172"/>
  <c r="I172"/>
  <c r="E171"/>
  <c r="J200"/>
  <c r="J205"/>
  <c r="F194"/>
  <c r="G194"/>
  <c r="H194"/>
  <c r="I194"/>
  <c r="E193"/>
  <c r="G200"/>
  <c r="H200"/>
  <c r="I200"/>
  <c r="F200"/>
  <c r="F199"/>
  <c r="F214"/>
  <c r="G214"/>
  <c r="H214"/>
  <c r="I214"/>
  <c r="J214"/>
  <c r="E213"/>
  <c r="F219"/>
  <c r="G219"/>
  <c r="H219"/>
  <c r="I219"/>
  <c r="J219"/>
  <c r="E218"/>
  <c r="J225"/>
  <c r="I225"/>
  <c r="H225"/>
  <c r="G225"/>
  <c r="F225"/>
  <c r="E224"/>
  <c r="F231"/>
  <c r="G231"/>
  <c r="H231"/>
  <c r="I231"/>
  <c r="J231"/>
  <c r="E236"/>
  <c r="E230"/>
  <c r="J237"/>
  <c r="F237"/>
  <c r="G237"/>
  <c r="H237"/>
  <c r="I237"/>
  <c r="F37" l="1"/>
  <c r="F12" s="1"/>
  <c r="J38"/>
  <c r="J13" s="1"/>
  <c r="F38"/>
  <c r="F13" s="1"/>
  <c r="I38"/>
  <c r="I13" s="1"/>
  <c r="E45"/>
  <c r="H38"/>
  <c r="H13" s="1"/>
  <c r="G38"/>
  <c r="G13" s="1"/>
  <c r="E97"/>
  <c r="E165"/>
  <c r="E182"/>
  <c r="E200"/>
  <c r="I94"/>
  <c r="E13" l="1"/>
  <c r="D44" i="1" s="1"/>
  <c r="E38" i="3"/>
  <c r="G41"/>
  <c r="H41"/>
  <c r="I41"/>
  <c r="J41"/>
  <c r="G42"/>
  <c r="H42"/>
  <c r="I42"/>
  <c r="J42"/>
  <c r="F42"/>
  <c r="F46"/>
  <c r="E71"/>
  <c r="E70"/>
  <c r="E69"/>
  <c r="G196"/>
  <c r="H196"/>
  <c r="I196"/>
  <c r="J196"/>
  <c r="G197"/>
  <c r="H197"/>
  <c r="I197"/>
  <c r="J197"/>
  <c r="G198"/>
  <c r="I198"/>
  <c r="J198"/>
  <c r="G199"/>
  <c r="H199"/>
  <c r="I199"/>
  <c r="J199"/>
  <c r="F198"/>
  <c r="F196"/>
  <c r="E217"/>
  <c r="E216"/>
  <c r="E215"/>
  <c r="G93"/>
  <c r="H93"/>
  <c r="J93"/>
  <c r="G94"/>
  <c r="H94"/>
  <c r="J94"/>
  <c r="E212"/>
  <c r="E211"/>
  <c r="E210"/>
  <c r="F201" l="1"/>
  <c r="E214"/>
  <c r="E73"/>
  <c r="J46"/>
  <c r="G46"/>
  <c r="E219"/>
  <c r="J201"/>
  <c r="H46"/>
  <c r="H98"/>
  <c r="I201"/>
  <c r="G98"/>
  <c r="H201"/>
  <c r="F98"/>
  <c r="J98"/>
  <c r="G201"/>
  <c r="I46"/>
  <c r="E42"/>
  <c r="E25"/>
  <c r="E53"/>
  <c r="E59"/>
  <c r="E65"/>
  <c r="E76"/>
  <c r="E82"/>
  <c r="E88"/>
  <c r="E101"/>
  <c r="E107"/>
  <c r="E117"/>
  <c r="E120"/>
  <c r="E126"/>
  <c r="E132"/>
  <c r="E138"/>
  <c r="E144"/>
  <c r="E150"/>
  <c r="E156"/>
  <c r="F36"/>
  <c r="F11" s="1"/>
  <c r="E169"/>
  <c r="E191"/>
  <c r="E204"/>
  <c r="J209"/>
  <c r="E208"/>
  <c r="E222"/>
  <c r="E228"/>
  <c r="E234"/>
  <c r="J36" l="1"/>
  <c r="J11" s="1"/>
  <c r="H36"/>
  <c r="H11" s="1"/>
  <c r="G36"/>
  <c r="G11" s="1"/>
  <c r="I36"/>
  <c r="I11" s="1"/>
  <c r="E43"/>
  <c r="E95"/>
  <c r="E198"/>
  <c r="E96"/>
  <c r="E163"/>
  <c r="E180"/>
  <c r="E11" l="1"/>
  <c r="D42" i="1" s="1"/>
  <c r="E36" i="3"/>
  <c r="I183"/>
  <c r="I161"/>
  <c r="E133" l="1"/>
  <c r="E131"/>
  <c r="E130"/>
  <c r="E135" l="1"/>
  <c r="I124"/>
  <c r="I93" l="1"/>
  <c r="I98" s="1"/>
  <c r="I129"/>
  <c r="E127"/>
  <c r="E125"/>
  <c r="E124"/>
  <c r="E129" l="1"/>
  <c r="E93"/>
  <c r="F162"/>
  <c r="G162"/>
  <c r="H162"/>
  <c r="I162"/>
  <c r="J162"/>
  <c r="G166"/>
  <c r="G161"/>
  <c r="H161"/>
  <c r="J161"/>
  <c r="F161"/>
  <c r="I166" l="1"/>
  <c r="H166"/>
  <c r="F166"/>
  <c r="J166"/>
  <c r="E162"/>
  <c r="E164"/>
  <c r="E161"/>
  <c r="I34"/>
  <c r="I9" s="1"/>
  <c r="G183"/>
  <c r="H183"/>
  <c r="J183"/>
  <c r="F183"/>
  <c r="E235"/>
  <c r="E233"/>
  <c r="E232"/>
  <c r="E229"/>
  <c r="E227"/>
  <c r="E226"/>
  <c r="E223"/>
  <c r="E221"/>
  <c r="E220"/>
  <c r="I209"/>
  <c r="H209"/>
  <c r="G209"/>
  <c r="F209"/>
  <c r="E207"/>
  <c r="E206"/>
  <c r="I205"/>
  <c r="H205"/>
  <c r="G205"/>
  <c r="F205"/>
  <c r="E203"/>
  <c r="E202"/>
  <c r="E192"/>
  <c r="E190"/>
  <c r="E194" s="1"/>
  <c r="E170"/>
  <c r="E168"/>
  <c r="E167"/>
  <c r="E157"/>
  <c r="E155"/>
  <c r="E154"/>
  <c r="E151"/>
  <c r="E149"/>
  <c r="E148"/>
  <c r="E145"/>
  <c r="E143"/>
  <c r="E142"/>
  <c r="E139"/>
  <c r="E137"/>
  <c r="E136"/>
  <c r="E121"/>
  <c r="E119"/>
  <c r="J118"/>
  <c r="I118"/>
  <c r="H118"/>
  <c r="G118"/>
  <c r="F118"/>
  <c r="E116"/>
  <c r="E115"/>
  <c r="E108"/>
  <c r="E106"/>
  <c r="E105"/>
  <c r="E102"/>
  <c r="E100"/>
  <c r="E99"/>
  <c r="E89"/>
  <c r="E87"/>
  <c r="E86"/>
  <c r="E83"/>
  <c r="E81"/>
  <c r="E80"/>
  <c r="E77"/>
  <c r="E75"/>
  <c r="E74"/>
  <c r="E66"/>
  <c r="E64"/>
  <c r="E63"/>
  <c r="E60"/>
  <c r="E58"/>
  <c r="E57"/>
  <c r="E54"/>
  <c r="E52"/>
  <c r="E51"/>
  <c r="E26"/>
  <c r="E28" s="1"/>
  <c r="E159" l="1"/>
  <c r="E62"/>
  <c r="E237"/>
  <c r="E166"/>
  <c r="E85"/>
  <c r="E225"/>
  <c r="E68"/>
  <c r="E91"/>
  <c r="E153"/>
  <c r="E231"/>
  <c r="E147"/>
  <c r="E141"/>
  <c r="E123"/>
  <c r="E110"/>
  <c r="E104"/>
  <c r="E79"/>
  <c r="E56"/>
  <c r="F35"/>
  <c r="F10" s="1"/>
  <c r="G37"/>
  <c r="G12" s="1"/>
  <c r="J34"/>
  <c r="J9" s="1"/>
  <c r="I35"/>
  <c r="I10" s="1"/>
  <c r="I37"/>
  <c r="I12" s="1"/>
  <c r="H34"/>
  <c r="H9" s="1"/>
  <c r="J37"/>
  <c r="J12" s="1"/>
  <c r="G35"/>
  <c r="G10" s="1"/>
  <c r="F34"/>
  <c r="F9" s="1"/>
  <c r="G34"/>
  <c r="G9" s="1"/>
  <c r="H37"/>
  <c r="H12" s="1"/>
  <c r="J35"/>
  <c r="J10" s="1"/>
  <c r="H35"/>
  <c r="H10" s="1"/>
  <c r="E178"/>
  <c r="E41"/>
  <c r="E197"/>
  <c r="E199"/>
  <c r="E196"/>
  <c r="E181"/>
  <c r="E94"/>
  <c r="E98" s="1"/>
  <c r="E44"/>
  <c r="E209"/>
  <c r="E205"/>
  <c r="E118"/>
  <c r="E46" l="1"/>
  <c r="E183"/>
  <c r="E201"/>
  <c r="J14"/>
  <c r="J39"/>
  <c r="F14"/>
  <c r="F39"/>
  <c r="H39"/>
  <c r="G14"/>
  <c r="G39"/>
  <c r="I14"/>
  <c r="I39"/>
  <c r="E37"/>
  <c r="E34"/>
  <c r="E12"/>
  <c r="D43" i="1" s="1"/>
  <c r="E35" i="3"/>
  <c r="E39" l="1"/>
  <c r="H14"/>
  <c r="E10"/>
  <c r="E9"/>
  <c r="D41" i="1" l="1"/>
  <c r="E14" i="3"/>
  <c r="D40" i="1"/>
  <c r="D45" l="1"/>
</calcChain>
</file>

<file path=xl/sharedStrings.xml><?xml version="1.0" encoding="utf-8"?>
<sst xmlns="http://schemas.openxmlformats.org/spreadsheetml/2006/main" count="315" uniqueCount="154">
  <si>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</si>
  <si>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</si>
  <si>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</si>
  <si>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</si>
  <si>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</si>
  <si>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</si>
  <si>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</si>
  <si>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</si>
  <si>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</si>
  <si>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</si>
  <si>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</si>
  <si>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</si>
  <si>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</si>
  <si>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</si>
  <si>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</si>
  <si>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</si>
  <si>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</si>
  <si>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</si>
  <si>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</si>
  <si>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«Кингисеппское городское поселение»</t>
  </si>
  <si>
    <t>Комитет по спорту, культуре, молодежной политики  и туризму администрации МО "Кингисеппский муниципальный район"</t>
  </si>
  <si>
    <t>"Развитие культуры и молодежной политики в Кингисеппском городском поселении"</t>
  </si>
  <si>
    <t>Муниципальное казённое учреждение культуры "Кингисеппская центральная городская библиотека"</t>
  </si>
  <si>
    <t>Муниципальное бюджетное учреждение культуры "Кингисеппский культурно-досуговый комплекс"</t>
  </si>
  <si>
    <t>Формирование единого культурного пространства.</t>
  </si>
  <si>
    <t>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</si>
  <si>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Подпрограммы не предусмотрены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</si>
  <si>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</si>
  <si>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</si>
  <si>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</si>
  <si>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</si>
  <si>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</si>
  <si>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</si>
  <si>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</si>
  <si>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</si>
  <si>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</si>
  <si>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</si>
  <si>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</si>
  <si>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</si>
  <si>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</si>
  <si>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</si>
  <si>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</si>
  <si>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</si>
  <si>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</si>
  <si>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</si>
  <si>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</si>
  <si>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</si>
  <si>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</si>
  <si>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</si>
  <si>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Приложение 1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</si>
  <si>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</si>
  <si>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</si>
  <si>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</si>
  <si>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</si>
  <si>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</si>
  <si>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</si>
  <si>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</si>
  <si>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</si>
  <si>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</si>
  <si>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</si>
  <si>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</si>
  <si>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</si>
  <si>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</si>
  <si>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</si>
  <si>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</si>
  <si>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</si>
  <si>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</si>
  <si>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</si>
  <si>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</si>
  <si>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</si>
  <si>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</si>
  <si>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</si>
  <si>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</si>
  <si>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</si>
  <si>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</si>
  <si>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</si>
  <si>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</si>
  <si>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</si>
  <si>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</si>
  <si>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</si>
  <si>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</si>
  <si>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к муниципальной программе</t>
  </si>
  <si>
    <t>Приложение 2</t>
  </si>
  <si>
    <t>90835</t>
  </si>
  <si>
    <t>4652</t>
  </si>
  <si>
    <t>4743</t>
  </si>
  <si>
    <t>4834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</si>
  <si>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</si>
  <si>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</si>
  <si>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</si>
  <si>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</si>
  <si>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Приложение</t>
  </si>
  <si>
    <t>МО «Кингисеппский муниципальный район»</t>
  </si>
  <si>
    <t xml:space="preserve"> к постановлению администрации</t>
  </si>
  <si>
    <t>Задача 4.  Обеспечение условий реализации  программ в сфере культуры, молодежной политики</t>
  </si>
  <si>
    <t>89054</t>
  </si>
  <si>
    <t>4561</t>
  </si>
  <si>
    <t xml:space="preserve">Комитет по спорту, культуре, молодежной политике  и туризму </t>
  </si>
  <si>
    <t>Муниципальное казённое учреждение "Центр культуры, спорта, молодёжной политике и туризма"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</si>
  <si>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</si>
  <si>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</si>
  <si>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</si>
  <si>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сохранение количества клубных формирований и их участников;</t>
  </si>
  <si>
    <t>создание молодежного коворкинг-центра.</t>
  </si>
  <si>
    <t>Финансовое обеспечение муниципальной программы (План реализации)</t>
  </si>
  <si>
    <t>Расходы на ремонт зданий и помещений муниципальных учреждений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</si>
  <si>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</si>
  <si>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</si>
  <si>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</si>
  <si>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</si>
  <si>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</si>
  <si>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</si>
  <si>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</si>
  <si>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</si>
  <si>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</si>
  <si>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</si>
  <si>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МКУ "Служба городского хозяйства", МБУК "ККДК"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</si>
  <si>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</si>
  <si>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</si>
  <si>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</si>
  <si>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Повышение обеспеченности населения города Кингисеппа услугами библиотек и приобщение населения к чтению.</t>
  </si>
  <si>
    <t>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</si>
  <si>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</t>
  </si>
  <si>
    <t>Обеспечение условий реализации  программ в сфере культуры и молодежной политики.</t>
  </si>
  <si>
    <t>Выявление, сохранение, охрана и популяризация объектов культурного наследия МО «Кингисеппское городское поселение».</t>
  </si>
  <si>
    <t>Организация, участие и осуществление мероприятий по работе с молодежью.</t>
  </si>
  <si>
    <t>Создание условий для молодежи на организацию временной занятости, обеспечение организованными формами досуга.</t>
  </si>
  <si>
    <t>Улучшение комфортности среды проживания через свободный доступ молодежи к возможностям самореализации по месту жительства.</t>
  </si>
  <si>
    <t>2025 год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</si>
  <si>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</si>
  <si>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</si>
  <si>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</si>
  <si>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Капитальный ремонт объектов культуры городских поселений, муниципальных районов и городского округа Ленинградской области</t>
  </si>
  <si>
    <t>организация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 до 280 человек;</t>
  </si>
  <si>
    <t>4926</t>
  </si>
  <si>
    <t>Муниципальное казенное учреждение "Служба городского хозяйства"</t>
  </si>
  <si>
    <t>2022-2026 годы</t>
  </si>
  <si>
    <t>2026 год</t>
  </si>
  <si>
    <t>Увеличение количества посещений платных  театральных  и концертных представлений до 18,8 тыс. человек в год;</t>
  </si>
  <si>
    <t>Увеличение количества посещений общедоступных библиотек до 1781 человека в год.</t>
  </si>
  <si>
    <t>Увеличение объема фонда общедоступных библиотек до 173,4 тыс. ед.</t>
  </si>
  <si>
    <t>Увеличение доли объектов культурного наследия, находящихся в собственности МО «Кингисеппское городское поселение», состояние которых является удовлетворительным, в общем количестве объектов культурного наследия, находящихся в собственности МО «Кингисеппское городское поселение» до 90,1%.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</si>
  <si>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</si>
  <si>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</si>
  <si>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Отраслевой проект "Развитие инфраструктуры культуры"</t>
  </si>
  <si>
    <t>106466</t>
  </si>
  <si>
    <t>108630</t>
  </si>
  <si>
    <t>Отраслевые проекты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</si>
  <si>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</si>
  <si>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</si>
  <si>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</si>
  <si>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Отраслевой проект " Развитие инфраструктуры культуры" действует с 01.01.2024 г. Региональный проект "Творческие люди" действует с 13.05.2024 г.</t>
  </si>
  <si>
    <t>от 10.11.2015 г. № 2485 ( с изменениями от 23.12.2016 г. № 3346, от 26.01.2018 г. № 113, от 01.11.2018 г. № 2235 от 07.03.2019 г. № 426, от 14.02.2020 г. № 340; от 16.03.2021 г. № 550, от 01.10.2021 г. № 2243, от 24.01.2022 г. № 101, от 04.02.2022 г. № 214, от 09.08.2022 г. № 1816, от 12.10.2022 г. № 2457, от 27.01.2023 г. № 229, от 31.03.2023 г. № 920, от 30.01.2024 г. № 260, от 16.04.2024 г. №1291, от 27.05.2024 г. №1697)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</si>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</sst>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  <numFmt numFmtId="166" formatCode="0.0%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4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65" fontId="11" fillId="2" borderId="28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5" fontId="11" fillId="2" borderId="23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5" fontId="7" fillId="2" borderId="21" xfId="1" applyNumberFormat="1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 wrapText="1"/>
    </xf>
    <xf numFmtId="165" fontId="7" fillId="2" borderId="2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7" fillId="0" borderId="21" xfId="1" applyNumberFormat="1" applyFont="1" applyFill="1" applyBorder="1" applyAlignment="1">
      <alignment horizontal="center" vertical="center" wrapText="1"/>
    </xf>
    <xf numFmtId="165" fontId="7" fillId="0" borderId="23" xfId="1" applyNumberFormat="1" applyFont="1" applyFill="1" applyBorder="1" applyAlignment="1">
      <alignment horizontal="center" vertical="center" wrapText="1"/>
    </xf>
    <xf numFmtId="165" fontId="7" fillId="0" borderId="25" xfId="1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7" fillId="0" borderId="27" xfId="1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165" fontId="11" fillId="2" borderId="22" xfId="1" applyNumberFormat="1" applyFont="1" applyFill="1" applyBorder="1" applyAlignment="1">
      <alignment horizontal="center" vertical="center" wrapText="1"/>
    </xf>
    <xf numFmtId="165" fontId="11" fillId="2" borderId="24" xfId="1" applyNumberFormat="1" applyFont="1" applyFill="1" applyBorder="1" applyAlignment="1">
      <alignment horizontal="center" vertical="center" wrapText="1"/>
    </xf>
    <xf numFmtId="165" fontId="11" fillId="2" borderId="26" xfId="1" applyNumberFormat="1" applyFont="1" applyFill="1" applyBorder="1" applyAlignment="1">
      <alignment horizontal="center" vertical="center" wrapText="1"/>
    </xf>
    <xf numFmtId="165" fontId="11" fillId="2" borderId="17" xfId="1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/>
    </xf>
    <xf numFmtId="165" fontId="11" fillId="2" borderId="10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7" fillId="2" borderId="22" xfId="1" applyNumberFormat="1" applyFont="1" applyFill="1" applyBorder="1" applyAlignment="1">
      <alignment horizontal="center" vertical="center" wrapText="1"/>
    </xf>
    <xf numFmtId="165" fontId="7" fillId="2" borderId="24" xfId="1" applyNumberFormat="1" applyFont="1" applyFill="1" applyBorder="1" applyAlignment="1">
      <alignment horizontal="center" vertical="center" wrapText="1"/>
    </xf>
    <xf numFmtId="165" fontId="7" fillId="2" borderId="26" xfId="1" applyNumberFormat="1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 wrapText="1"/>
    </xf>
    <xf numFmtId="165" fontId="7" fillId="0" borderId="24" xfId="1" applyNumberFormat="1" applyFont="1" applyFill="1" applyBorder="1" applyAlignment="1">
      <alignment horizontal="center" vertical="center" wrapText="1"/>
    </xf>
    <xf numFmtId="165" fontId="11" fillId="0" borderId="17" xfId="1" applyNumberFormat="1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165" fontId="11" fillId="0" borderId="35" xfId="1" applyNumberFormat="1" applyFont="1" applyFill="1" applyBorder="1" applyAlignment="1">
      <alignment horizontal="center" vertical="center" wrapText="1"/>
    </xf>
    <xf numFmtId="165" fontId="11" fillId="0" borderId="36" xfId="1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2" fillId="2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165" fontId="7" fillId="0" borderId="39" xfId="1" applyNumberFormat="1" applyFont="1" applyFill="1" applyBorder="1" applyAlignment="1">
      <alignment horizontal="center" vertical="center" wrapText="1"/>
    </xf>
    <xf numFmtId="165" fontId="7" fillId="0" borderId="40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165" fontId="7" fillId="2" borderId="40" xfId="1" applyNumberFormat="1" applyFont="1" applyFill="1" applyBorder="1" applyAlignment="1">
      <alignment horizontal="center" vertical="center" wrapText="1"/>
    </xf>
    <xf numFmtId="165" fontId="12" fillId="2" borderId="39" xfId="1" applyNumberFormat="1" applyFont="1" applyFill="1" applyBorder="1" applyAlignment="1">
      <alignment horizontal="center" vertical="center" wrapText="1"/>
    </xf>
    <xf numFmtId="165" fontId="12" fillId="2" borderId="40" xfId="1" applyNumberFormat="1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 wrapText="1"/>
    </xf>
    <xf numFmtId="166" fontId="7" fillId="0" borderId="39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165" fontId="7" fillId="0" borderId="41" xfId="1" applyNumberFormat="1" applyFont="1" applyFill="1" applyBorder="1" applyAlignment="1">
      <alignment horizontal="center" vertical="center" wrapText="1"/>
    </xf>
    <xf numFmtId="166" fontId="7" fillId="0" borderId="25" xfId="0" applyNumberFormat="1" applyFont="1" applyFill="1" applyBorder="1" applyAlignment="1">
      <alignment horizontal="center" vertical="center" wrapText="1"/>
    </xf>
    <xf numFmtId="165" fontId="11" fillId="2" borderId="37" xfId="1" applyNumberFormat="1" applyFont="1" applyFill="1" applyBorder="1" applyAlignment="1">
      <alignment horizontal="center" vertical="center" wrapText="1"/>
    </xf>
    <xf numFmtId="165" fontId="11" fillId="2" borderId="25" xfId="1" applyNumberFormat="1" applyFont="1" applyFill="1" applyBorder="1" applyAlignment="1">
      <alignment horizontal="center" vertical="center" wrapText="1"/>
    </xf>
    <xf numFmtId="165" fontId="11" fillId="2" borderId="21" xfId="1" applyNumberFormat="1" applyFont="1" applyFill="1" applyBorder="1" applyAlignment="1">
      <alignment horizontal="center" vertical="center" wrapText="1"/>
    </xf>
    <xf numFmtId="165" fontId="11" fillId="2" borderId="42" xfId="1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165" fontId="11" fillId="2" borderId="29" xfId="1" applyNumberFormat="1" applyFont="1" applyFill="1" applyBorder="1" applyAlignment="1">
      <alignment horizontal="center" vertical="center" wrapText="1"/>
    </xf>
    <xf numFmtId="165" fontId="7" fillId="2" borderId="37" xfId="1" applyNumberFormat="1" applyFont="1" applyFill="1" applyBorder="1" applyAlignment="1">
      <alignment horizontal="center" vertical="center" wrapText="1"/>
    </xf>
    <xf numFmtId="165" fontId="7" fillId="2" borderId="43" xfId="1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D46"/>
  <sheetViews>
    <sheetView tabSelected="1" zoomScale="85" zoomScaleNormal="85" workbookViewId="0">
      <selection activeCell="J3" sqref="J3"/>
    </sheetView>
  </sheetViews>
  <sheetFormatPr defaultColWidth="9.140625" defaultRowHeight="18.75"/>
  <cols>
    <col min="1" max="1" width="3.7109375" style="1" customWidth="1"/>
    <col min="2" max="2" width="34.285156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89" t="s">
        <v>91</v>
      </c>
    </row>
    <row r="2" spans="2:4">
      <c r="D2" s="89" t="s">
        <v>93</v>
      </c>
    </row>
    <row r="3" spans="2:4">
      <c r="D3" s="89" t="s">
        <v>92</v>
      </c>
    </row>
    <row r="4" spans="2:4" ht="30" customHeight="1">
      <c r="C4" s="134" t="s">
        <v>152</v>
      </c>
      <c r="D4" s="134"/>
    </row>
    <row r="5" spans="2:4" ht="30" customHeight="1">
      <c r="C5" s="134"/>
      <c r="D5" s="134"/>
    </row>
    <row r="6" spans="2:4">
      <c r="D6" s="2"/>
    </row>
    <row r="7" spans="2:4">
      <c r="B7" s="141" t="s">
        <v>17</v>
      </c>
      <c r="C7" s="141"/>
      <c r="D7" s="141"/>
    </row>
    <row r="8" spans="2:4">
      <c r="B8" s="141" t="s">
        <v>18</v>
      </c>
      <c r="C8" s="141"/>
      <c r="D8" s="141"/>
    </row>
    <row r="9" spans="2:4">
      <c r="B9" s="141" t="s">
        <v>19</v>
      </c>
      <c r="C9" s="141"/>
      <c r="D9" s="141"/>
    </row>
    <row r="10" spans="2:4">
      <c r="B10" s="142" t="s">
        <v>21</v>
      </c>
      <c r="C10" s="143"/>
      <c r="D10" s="143"/>
    </row>
    <row r="11" spans="2:4" ht="19.5" thickBot="1"/>
    <row r="12" spans="2:4" ht="46.5" customHeight="1">
      <c r="B12" s="4" t="s">
        <v>0</v>
      </c>
      <c r="C12" s="137" t="s">
        <v>136</v>
      </c>
      <c r="D12" s="138"/>
    </row>
    <row r="13" spans="2:4" ht="56.25" customHeight="1">
      <c r="B13" s="5" t="s">
        <v>1</v>
      </c>
      <c r="C13" s="139" t="s">
        <v>20</v>
      </c>
      <c r="D13" s="140"/>
    </row>
    <row r="14" spans="2:4" ht="37.9" customHeight="1">
      <c r="B14" s="116" t="s">
        <v>2</v>
      </c>
      <c r="C14" s="121" t="s">
        <v>20</v>
      </c>
      <c r="D14" s="122"/>
    </row>
    <row r="15" spans="2:4" ht="37.9" customHeight="1">
      <c r="B15" s="120"/>
      <c r="C15" s="118" t="s">
        <v>98</v>
      </c>
      <c r="D15" s="119"/>
    </row>
    <row r="16" spans="2:4" ht="38.25" customHeight="1">
      <c r="B16" s="120"/>
      <c r="C16" s="118" t="s">
        <v>22</v>
      </c>
      <c r="D16" s="119"/>
    </row>
    <row r="17" spans="2:4" ht="38.25" customHeight="1">
      <c r="B17" s="120"/>
      <c r="C17" s="118" t="s">
        <v>23</v>
      </c>
      <c r="D17" s="119"/>
    </row>
    <row r="18" spans="2:4">
      <c r="B18" s="120"/>
      <c r="C18" s="118" t="s">
        <v>135</v>
      </c>
      <c r="D18" s="119"/>
    </row>
    <row r="19" spans="2:4" ht="31.5" customHeight="1">
      <c r="B19" s="116" t="s">
        <v>3</v>
      </c>
      <c r="C19" s="121" t="s">
        <v>24</v>
      </c>
      <c r="D19" s="122"/>
    </row>
    <row r="20" spans="2:4" ht="57.75" customHeight="1">
      <c r="B20" s="117"/>
      <c r="C20" s="125" t="s">
        <v>25</v>
      </c>
      <c r="D20" s="126"/>
    </row>
    <row r="21" spans="2:4" ht="42" customHeight="1">
      <c r="B21" s="116" t="s">
        <v>4</v>
      </c>
      <c r="C21" s="121" t="s">
        <v>120</v>
      </c>
      <c r="D21" s="122"/>
    </row>
    <row r="22" spans="2:4" ht="37.9" customHeight="1">
      <c r="B22" s="120"/>
      <c r="C22" s="118" t="s">
        <v>121</v>
      </c>
      <c r="D22" s="119"/>
    </row>
    <row r="23" spans="2:4" ht="77.650000000000006" customHeight="1">
      <c r="B23" s="120"/>
      <c r="C23" s="118" t="s">
        <v>122</v>
      </c>
      <c r="D23" s="119"/>
    </row>
    <row r="24" spans="2:4" ht="21" customHeight="1">
      <c r="B24" s="120"/>
      <c r="C24" s="118" t="s">
        <v>123</v>
      </c>
      <c r="D24" s="119"/>
    </row>
    <row r="25" spans="2:4" ht="42" customHeight="1">
      <c r="B25" s="120"/>
      <c r="C25" s="118" t="s">
        <v>124</v>
      </c>
      <c r="D25" s="119"/>
    </row>
    <row r="26" spans="2:4" ht="24" customHeight="1">
      <c r="B26" s="120"/>
      <c r="C26" s="118" t="s">
        <v>125</v>
      </c>
      <c r="D26" s="119"/>
    </row>
    <row r="27" spans="2:4" ht="40.5" customHeight="1">
      <c r="B27" s="120"/>
      <c r="C27" s="118" t="s">
        <v>126</v>
      </c>
      <c r="D27" s="119"/>
    </row>
    <row r="28" spans="2:4" ht="41.65" customHeight="1">
      <c r="B28" s="117"/>
      <c r="C28" s="125" t="s">
        <v>127</v>
      </c>
      <c r="D28" s="126"/>
    </row>
    <row r="29" spans="2:4" ht="20.25" customHeight="1">
      <c r="B29" s="116" t="s">
        <v>5</v>
      </c>
      <c r="C29" s="127" t="s">
        <v>139</v>
      </c>
      <c r="D29" s="129"/>
    </row>
    <row r="30" spans="2:4" ht="20.25" customHeight="1">
      <c r="B30" s="120"/>
      <c r="C30" s="127" t="s">
        <v>140</v>
      </c>
      <c r="D30" s="129"/>
    </row>
    <row r="31" spans="2:4" ht="74.25" customHeight="1">
      <c r="B31" s="120"/>
      <c r="C31" s="127" t="s">
        <v>141</v>
      </c>
      <c r="D31" s="129"/>
    </row>
    <row r="32" spans="2:4" ht="38.25" customHeight="1">
      <c r="B32" s="120"/>
      <c r="C32" s="127" t="s">
        <v>138</v>
      </c>
      <c r="D32" s="129"/>
    </row>
    <row r="33" spans="2:4" ht="30" customHeight="1">
      <c r="B33" s="120"/>
      <c r="C33" s="127" t="s">
        <v>102</v>
      </c>
      <c r="D33" s="129"/>
    </row>
    <row r="34" spans="2:4" ht="55.9" customHeight="1">
      <c r="B34" s="120"/>
      <c r="C34" s="127" t="s">
        <v>133</v>
      </c>
      <c r="D34" s="128"/>
    </row>
    <row r="35" spans="2:4" ht="24.75" customHeight="1">
      <c r="B35" s="117"/>
      <c r="C35" s="125" t="s">
        <v>103</v>
      </c>
      <c r="D35" s="126"/>
    </row>
    <row r="36" spans="2:4" ht="24.75" customHeight="1">
      <c r="B36" s="116" t="s">
        <v>6</v>
      </c>
      <c r="C36" s="130" t="s">
        <v>26</v>
      </c>
      <c r="D36" s="131"/>
    </row>
    <row r="37" spans="2:4" ht="24" customHeight="1">
      <c r="B37" s="117"/>
      <c r="C37" s="132"/>
      <c r="D37" s="133"/>
    </row>
    <row r="38" spans="2:4" ht="68.25" customHeight="1">
      <c r="B38" s="74" t="s">
        <v>16</v>
      </c>
      <c r="C38" s="123" t="s">
        <v>151</v>
      </c>
      <c r="D38" s="124"/>
    </row>
    <row r="39" spans="2:4" ht="45.75" customHeight="1">
      <c r="B39" s="116" t="s">
        <v>15</v>
      </c>
      <c r="C39" s="3" t="s">
        <v>7</v>
      </c>
      <c r="D39" s="6" t="s">
        <v>12</v>
      </c>
    </row>
    <row r="40" spans="2:4" ht="24.75" customHeight="1">
      <c r="B40" s="120"/>
      <c r="C40" s="8" t="s">
        <v>8</v>
      </c>
      <c r="D40" s="9">
        <f>'Приложение 2'!E9</f>
        <v>116414.3</v>
      </c>
    </row>
    <row r="41" spans="2:4" ht="22.5" customHeight="1">
      <c r="B41" s="120"/>
      <c r="C41" s="10" t="s">
        <v>9</v>
      </c>
      <c r="D41" s="11">
        <f>'Приложение 2'!E10</f>
        <v>112950.90000000001</v>
      </c>
    </row>
    <row r="42" spans="2:4" ht="25.5" customHeight="1">
      <c r="B42" s="120"/>
      <c r="C42" s="10" t="s">
        <v>10</v>
      </c>
      <c r="D42" s="11">
        <f>'Приложение 2'!E11</f>
        <v>129985</v>
      </c>
    </row>
    <row r="43" spans="2:4" ht="25.5" customHeight="1">
      <c r="B43" s="120"/>
      <c r="C43" s="104" t="s">
        <v>128</v>
      </c>
      <c r="D43" s="11">
        <f>'Приложение 2'!E12</f>
        <v>139665.19999999998</v>
      </c>
    </row>
    <row r="44" spans="2:4" ht="21.6" customHeight="1">
      <c r="B44" s="120"/>
      <c r="C44" s="104" t="s">
        <v>137</v>
      </c>
      <c r="D44" s="11">
        <f>'Приложение 2'!E13</f>
        <v>106796.39999999998</v>
      </c>
    </row>
    <row r="45" spans="2:4" ht="21.75" customHeight="1">
      <c r="B45" s="117"/>
      <c r="C45" s="72" t="s">
        <v>11</v>
      </c>
      <c r="D45" s="73">
        <f>SUM(D40:D44)</f>
        <v>605811.80000000005</v>
      </c>
    </row>
    <row r="46" spans="2:4" ht="117.2" customHeight="1" thickBot="1">
      <c r="B46" s="7" t="s">
        <v>14</v>
      </c>
      <c r="C46" s="135" t="s">
        <v>13</v>
      </c>
      <c r="D46" s="136"/>
    </row>
  </sheetData>
  <mergeCells count="38">
    <mergeCell ref="C4:D5"/>
    <mergeCell ref="C22:D22"/>
    <mergeCell ref="C23:D23"/>
    <mergeCell ref="C24:D24"/>
    <mergeCell ref="C46:D46"/>
    <mergeCell ref="C30:D30"/>
    <mergeCell ref="C31:D31"/>
    <mergeCell ref="C32:D32"/>
    <mergeCell ref="C12:D12"/>
    <mergeCell ref="C13:D13"/>
    <mergeCell ref="C19:D19"/>
    <mergeCell ref="C20:D20"/>
    <mergeCell ref="B7:D7"/>
    <mergeCell ref="B8:D8"/>
    <mergeCell ref="B9:D9"/>
    <mergeCell ref="B10:D10"/>
    <mergeCell ref="B39:B45"/>
    <mergeCell ref="B21:B28"/>
    <mergeCell ref="C21:D21"/>
    <mergeCell ref="C26:D26"/>
    <mergeCell ref="C38:D38"/>
    <mergeCell ref="C28:D28"/>
    <mergeCell ref="C27:D27"/>
    <mergeCell ref="C25:D25"/>
    <mergeCell ref="C34:D34"/>
    <mergeCell ref="B36:B37"/>
    <mergeCell ref="C35:D35"/>
    <mergeCell ref="C33:D33"/>
    <mergeCell ref="C29:D29"/>
    <mergeCell ref="C36:D37"/>
    <mergeCell ref="B29:B35"/>
    <mergeCell ref="B19:B20"/>
    <mergeCell ref="C17:D17"/>
    <mergeCell ref="B14:B18"/>
    <mergeCell ref="C14:D14"/>
    <mergeCell ref="C15:D15"/>
    <mergeCell ref="C16:D16"/>
    <mergeCell ref="C18:D18"/>
  </mergeCells>
  <printOptions horizontalCentered="1"/>
  <pageMargins left="0" right="0" top="0" bottom="0.39370078740157483" header="0" footer="0"/>
  <pageSetup paperSize="9" scale="71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87"/>
  <sheetViews>
    <sheetView workbookViewId="0">
      <selection activeCell="H10" sqref="H10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5" width="10.8554687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 t="s">
        <v>49</v>
      </c>
    </row>
    <row r="2" spans="2:10" ht="16.149999999999999" customHeight="1">
      <c r="F2" s="147" t="s">
        <v>81</v>
      </c>
      <c r="G2" s="147"/>
    </row>
    <row r="3" spans="2:10" s="17" customFormat="1" ht="18.75">
      <c r="B3" s="148" t="s">
        <v>27</v>
      </c>
      <c r="C3" s="148"/>
      <c r="D3" s="148"/>
      <c r="E3" s="148"/>
      <c r="F3" s="148"/>
      <c r="G3" s="148"/>
    </row>
    <row r="4" spans="2:10" s="17" customFormat="1" ht="16.5">
      <c r="B4" s="149" t="s">
        <v>21</v>
      </c>
      <c r="C4" s="149"/>
      <c r="D4" s="149"/>
      <c r="E4" s="149"/>
      <c r="F4" s="149"/>
      <c r="G4" s="149"/>
    </row>
    <row r="5" spans="2:10" ht="63">
      <c r="B5" s="75" t="s">
        <v>29</v>
      </c>
      <c r="C5" s="75" t="s">
        <v>30</v>
      </c>
      <c r="D5" s="75" t="s">
        <v>31</v>
      </c>
      <c r="E5" s="75" t="s">
        <v>32</v>
      </c>
      <c r="F5" s="75" t="s">
        <v>33</v>
      </c>
      <c r="G5" s="75" t="s">
        <v>34</v>
      </c>
    </row>
    <row r="6" spans="2:10" s="19" customFormat="1"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8">
        <v>6</v>
      </c>
    </row>
    <row r="7" spans="2:10" ht="15.6" customHeight="1">
      <c r="B7" s="144" t="s">
        <v>75</v>
      </c>
      <c r="C7" s="144" t="s">
        <v>87</v>
      </c>
      <c r="D7" s="39">
        <v>2022</v>
      </c>
      <c r="E7" s="39" t="s">
        <v>80</v>
      </c>
      <c r="F7" s="76" t="s">
        <v>95</v>
      </c>
      <c r="G7" s="76" t="s">
        <v>83</v>
      </c>
      <c r="J7" s="15" t="s">
        <v>35</v>
      </c>
    </row>
    <row r="8" spans="2:10" ht="15.75">
      <c r="B8" s="145"/>
      <c r="C8" s="145"/>
      <c r="D8" s="40">
        <v>2023</v>
      </c>
      <c r="E8" s="40" t="s">
        <v>80</v>
      </c>
      <c r="F8" s="77" t="s">
        <v>95</v>
      </c>
      <c r="G8" s="77" t="s">
        <v>145</v>
      </c>
    </row>
    <row r="9" spans="2:10" ht="15.75">
      <c r="B9" s="145"/>
      <c r="C9" s="145"/>
      <c r="D9" s="91">
        <v>2024</v>
      </c>
      <c r="E9" s="91" t="s">
        <v>80</v>
      </c>
      <c r="F9" s="103" t="s">
        <v>95</v>
      </c>
      <c r="G9" s="103" t="s">
        <v>145</v>
      </c>
    </row>
    <row r="10" spans="2:10" ht="15.75">
      <c r="B10" s="145"/>
      <c r="C10" s="145"/>
      <c r="D10" s="91">
        <v>2025</v>
      </c>
      <c r="E10" s="91" t="s">
        <v>80</v>
      </c>
      <c r="F10" s="103" t="s">
        <v>95</v>
      </c>
      <c r="G10" s="103" t="s">
        <v>146</v>
      </c>
    </row>
    <row r="11" spans="2:10" ht="15.75">
      <c r="B11" s="145"/>
      <c r="C11" s="146"/>
      <c r="D11" s="42">
        <v>2026</v>
      </c>
      <c r="E11" s="42" t="s">
        <v>80</v>
      </c>
      <c r="F11" s="78" t="s">
        <v>95</v>
      </c>
      <c r="G11" s="78" t="s">
        <v>146</v>
      </c>
    </row>
    <row r="12" spans="2:10" ht="15.75">
      <c r="B12" s="145"/>
      <c r="C12" s="144" t="s">
        <v>88</v>
      </c>
      <c r="D12" s="39">
        <v>2022</v>
      </c>
      <c r="E12" s="39" t="s">
        <v>79</v>
      </c>
      <c r="F12" s="76" t="s">
        <v>96</v>
      </c>
      <c r="G12" s="76" t="s">
        <v>84</v>
      </c>
    </row>
    <row r="13" spans="2:10" ht="15.75">
      <c r="B13" s="145"/>
      <c r="C13" s="145"/>
      <c r="D13" s="40">
        <v>2023</v>
      </c>
      <c r="E13" s="40" t="s">
        <v>79</v>
      </c>
      <c r="F13" s="77" t="s">
        <v>96</v>
      </c>
      <c r="G13" s="77" t="s">
        <v>85</v>
      </c>
    </row>
    <row r="14" spans="2:10" ht="15.75">
      <c r="B14" s="145"/>
      <c r="C14" s="145"/>
      <c r="D14" s="91">
        <v>2024</v>
      </c>
      <c r="E14" s="91" t="s">
        <v>79</v>
      </c>
      <c r="F14" s="103" t="s">
        <v>96</v>
      </c>
      <c r="G14" s="103" t="s">
        <v>86</v>
      </c>
    </row>
    <row r="15" spans="2:10" ht="15.75">
      <c r="B15" s="145"/>
      <c r="C15" s="145"/>
      <c r="D15" s="91">
        <v>2025</v>
      </c>
      <c r="E15" s="91" t="s">
        <v>79</v>
      </c>
      <c r="F15" s="103" t="s">
        <v>96</v>
      </c>
      <c r="G15" s="103" t="s">
        <v>134</v>
      </c>
    </row>
    <row r="16" spans="2:10" ht="15.75">
      <c r="B16" s="146"/>
      <c r="C16" s="146"/>
      <c r="D16" s="42">
        <v>2026</v>
      </c>
      <c r="E16" s="42" t="s">
        <v>79</v>
      </c>
      <c r="F16" s="78" t="s">
        <v>96</v>
      </c>
      <c r="G16" s="78" t="s">
        <v>134</v>
      </c>
    </row>
    <row r="17" spans="2:7" ht="15.6" customHeight="1">
      <c r="B17" s="144" t="s">
        <v>115</v>
      </c>
      <c r="C17" s="144" t="s">
        <v>89</v>
      </c>
      <c r="D17" s="39">
        <v>2022</v>
      </c>
      <c r="E17" s="39" t="s">
        <v>80</v>
      </c>
      <c r="F17" s="39">
        <v>24</v>
      </c>
      <c r="G17" s="85">
        <v>24</v>
      </c>
    </row>
    <row r="18" spans="2:7" ht="15.75">
      <c r="B18" s="145"/>
      <c r="C18" s="145"/>
      <c r="D18" s="40">
        <v>2023</v>
      </c>
      <c r="E18" s="40" t="s">
        <v>80</v>
      </c>
      <c r="F18" s="40">
        <v>24</v>
      </c>
      <c r="G18" s="83">
        <v>24</v>
      </c>
    </row>
    <row r="19" spans="2:7" ht="15.75">
      <c r="B19" s="145"/>
      <c r="C19" s="145"/>
      <c r="D19" s="40">
        <v>2024</v>
      </c>
      <c r="E19" s="40" t="s">
        <v>80</v>
      </c>
      <c r="F19" s="40">
        <v>24</v>
      </c>
      <c r="G19" s="83">
        <v>24</v>
      </c>
    </row>
    <row r="20" spans="2:7" ht="15.75">
      <c r="B20" s="145"/>
      <c r="C20" s="145"/>
      <c r="D20" s="101">
        <v>2025</v>
      </c>
      <c r="E20" s="101" t="s">
        <v>80</v>
      </c>
      <c r="F20" s="101">
        <v>24</v>
      </c>
      <c r="G20" s="102">
        <v>24</v>
      </c>
    </row>
    <row r="21" spans="2:7" ht="15.75">
      <c r="B21" s="145"/>
      <c r="C21" s="146"/>
      <c r="D21" s="42">
        <v>2026</v>
      </c>
      <c r="E21" s="42" t="s">
        <v>80</v>
      </c>
      <c r="F21" s="42">
        <v>24</v>
      </c>
      <c r="G21" s="86">
        <v>24</v>
      </c>
    </row>
    <row r="22" spans="2:7" ht="15.75">
      <c r="B22" s="145"/>
      <c r="C22" s="144" t="s">
        <v>90</v>
      </c>
      <c r="D22" s="39">
        <v>2022</v>
      </c>
      <c r="E22" s="39" t="s">
        <v>79</v>
      </c>
      <c r="F22" s="39">
        <v>620</v>
      </c>
      <c r="G22" s="85">
        <v>620</v>
      </c>
    </row>
    <row r="23" spans="2:7" ht="15.75">
      <c r="B23" s="145"/>
      <c r="C23" s="145"/>
      <c r="D23" s="40">
        <v>2023</v>
      </c>
      <c r="E23" s="40" t="s">
        <v>79</v>
      </c>
      <c r="F23" s="40">
        <v>620</v>
      </c>
      <c r="G23" s="83">
        <v>620</v>
      </c>
    </row>
    <row r="24" spans="2:7" ht="15.75">
      <c r="B24" s="145"/>
      <c r="C24" s="145"/>
      <c r="D24" s="91">
        <v>2024</v>
      </c>
      <c r="E24" s="91" t="s">
        <v>79</v>
      </c>
      <c r="F24" s="91">
        <v>620</v>
      </c>
      <c r="G24" s="98">
        <v>620</v>
      </c>
    </row>
    <row r="25" spans="2:7" ht="15.75">
      <c r="B25" s="145"/>
      <c r="C25" s="145"/>
      <c r="D25" s="91">
        <v>2025</v>
      </c>
      <c r="E25" s="91" t="s">
        <v>79</v>
      </c>
      <c r="F25" s="91">
        <v>620</v>
      </c>
      <c r="G25" s="98">
        <v>620</v>
      </c>
    </row>
    <row r="26" spans="2:7" ht="15.75">
      <c r="B26" s="145"/>
      <c r="C26" s="146"/>
      <c r="D26" s="42">
        <v>2026</v>
      </c>
      <c r="E26" s="42" t="s">
        <v>79</v>
      </c>
      <c r="F26" s="42">
        <v>620</v>
      </c>
      <c r="G26" s="86">
        <v>620</v>
      </c>
    </row>
    <row r="27" spans="2:7" ht="15.75">
      <c r="B27" s="145"/>
      <c r="C27" s="144" t="s">
        <v>107</v>
      </c>
      <c r="D27" s="39">
        <v>2022</v>
      </c>
      <c r="E27" s="39" t="s">
        <v>80</v>
      </c>
      <c r="F27" s="90">
        <v>42</v>
      </c>
      <c r="G27" s="82">
        <v>32</v>
      </c>
    </row>
    <row r="28" spans="2:7" ht="15.75">
      <c r="B28" s="145"/>
      <c r="C28" s="145"/>
      <c r="D28" s="40">
        <v>2023</v>
      </c>
      <c r="E28" s="40" t="s">
        <v>80</v>
      </c>
      <c r="F28" s="40">
        <v>42</v>
      </c>
      <c r="G28" s="83">
        <v>38</v>
      </c>
    </row>
    <row r="29" spans="2:7" ht="15.75">
      <c r="B29" s="145"/>
      <c r="C29" s="145"/>
      <c r="D29" s="91">
        <v>2024</v>
      </c>
      <c r="E29" s="91" t="s">
        <v>80</v>
      </c>
      <c r="F29" s="101">
        <v>42</v>
      </c>
      <c r="G29" s="102">
        <v>42</v>
      </c>
    </row>
    <row r="30" spans="2:7" ht="15.75">
      <c r="B30" s="145"/>
      <c r="C30" s="145"/>
      <c r="D30" s="91">
        <v>2025</v>
      </c>
      <c r="E30" s="91" t="s">
        <v>80</v>
      </c>
      <c r="F30" s="91">
        <v>42</v>
      </c>
      <c r="G30" s="98">
        <v>42</v>
      </c>
    </row>
    <row r="31" spans="2:7" ht="15.75">
      <c r="B31" s="146"/>
      <c r="C31" s="146"/>
      <c r="D31" s="42">
        <v>2026</v>
      </c>
      <c r="E31" s="42" t="s">
        <v>80</v>
      </c>
      <c r="F31" s="42">
        <v>42</v>
      </c>
      <c r="G31" s="86">
        <v>42</v>
      </c>
    </row>
    <row r="32" spans="2:7" ht="17.25" customHeight="1">
      <c r="B32" s="144" t="s">
        <v>76</v>
      </c>
      <c r="C32" s="144" t="s">
        <v>106</v>
      </c>
      <c r="D32" s="39">
        <v>2022</v>
      </c>
      <c r="E32" s="39" t="s">
        <v>80</v>
      </c>
      <c r="F32" s="85">
        <v>2</v>
      </c>
      <c r="G32" s="85">
        <v>2</v>
      </c>
    </row>
    <row r="33" spans="2:7" ht="18.75" customHeight="1">
      <c r="B33" s="145"/>
      <c r="C33" s="145"/>
      <c r="D33" s="40">
        <v>2023</v>
      </c>
      <c r="E33" s="40" t="s">
        <v>80</v>
      </c>
      <c r="F33" s="83">
        <v>2</v>
      </c>
      <c r="G33" s="83">
        <v>2</v>
      </c>
    </row>
    <row r="34" spans="2:7" ht="18.75" customHeight="1">
      <c r="B34" s="145"/>
      <c r="C34" s="145"/>
      <c r="D34" s="91">
        <v>2024</v>
      </c>
      <c r="E34" s="91" t="s">
        <v>80</v>
      </c>
      <c r="F34" s="98">
        <v>2</v>
      </c>
      <c r="G34" s="98">
        <v>2</v>
      </c>
    </row>
    <row r="35" spans="2:7" ht="18.75" customHeight="1">
      <c r="B35" s="145"/>
      <c r="C35" s="145"/>
      <c r="D35" s="91">
        <v>2025</v>
      </c>
      <c r="E35" s="91" t="s">
        <v>80</v>
      </c>
      <c r="F35" s="98">
        <v>2</v>
      </c>
      <c r="G35" s="98">
        <v>2</v>
      </c>
    </row>
    <row r="36" spans="2:7" ht="18.75" customHeight="1">
      <c r="B36" s="145"/>
      <c r="C36" s="146"/>
      <c r="D36" s="42">
        <v>2026</v>
      </c>
      <c r="E36" s="42" t="s">
        <v>80</v>
      </c>
      <c r="F36" s="86">
        <v>2</v>
      </c>
      <c r="G36" s="86">
        <v>2</v>
      </c>
    </row>
    <row r="37" spans="2:7" ht="19.899999999999999" customHeight="1">
      <c r="B37" s="145"/>
      <c r="C37" s="144" t="s">
        <v>108</v>
      </c>
      <c r="D37" s="39">
        <v>2022</v>
      </c>
      <c r="E37" s="39" t="s">
        <v>78</v>
      </c>
      <c r="F37" s="87">
        <v>2.9000000000000001E-2</v>
      </c>
      <c r="G37" s="87">
        <v>3.2000000000000001E-2</v>
      </c>
    </row>
    <row r="38" spans="2:7" ht="16.149999999999999" customHeight="1">
      <c r="B38" s="145"/>
      <c r="C38" s="145"/>
      <c r="D38" s="40">
        <v>2023</v>
      </c>
      <c r="E38" s="40" t="s">
        <v>78</v>
      </c>
      <c r="F38" s="88">
        <v>2.9000000000000001E-2</v>
      </c>
      <c r="G38" s="88">
        <v>3.2000000000000001E-2</v>
      </c>
    </row>
    <row r="39" spans="2:7" ht="16.149999999999999" customHeight="1">
      <c r="B39" s="145"/>
      <c r="C39" s="145"/>
      <c r="D39" s="91">
        <v>2024</v>
      </c>
      <c r="E39" s="91" t="s">
        <v>78</v>
      </c>
      <c r="F39" s="100">
        <v>2.9000000000000001E-2</v>
      </c>
      <c r="G39" s="100">
        <v>3.2000000000000001E-2</v>
      </c>
    </row>
    <row r="40" spans="2:7" ht="16.149999999999999" customHeight="1">
      <c r="B40" s="145"/>
      <c r="C40" s="145"/>
      <c r="D40" s="91">
        <v>2025</v>
      </c>
      <c r="E40" s="91" t="s">
        <v>78</v>
      </c>
      <c r="F40" s="100">
        <v>2.9000000000000001E-2</v>
      </c>
      <c r="G40" s="100">
        <v>3.2000000000000001E-2</v>
      </c>
    </row>
    <row r="41" spans="2:7" ht="16.149999999999999" customHeight="1">
      <c r="B41" s="146"/>
      <c r="C41" s="146"/>
      <c r="D41" s="42">
        <v>2026</v>
      </c>
      <c r="E41" s="42" t="s">
        <v>78</v>
      </c>
      <c r="F41" s="106">
        <v>2.9000000000000001E-2</v>
      </c>
      <c r="G41" s="106">
        <v>3.2000000000000001E-2</v>
      </c>
    </row>
    <row r="42" spans="2:7" ht="16.149999999999999" customHeight="1">
      <c r="B42" s="144" t="s">
        <v>94</v>
      </c>
      <c r="C42" s="150" t="s">
        <v>109</v>
      </c>
      <c r="D42" s="39">
        <v>2022</v>
      </c>
      <c r="E42" s="39" t="s">
        <v>80</v>
      </c>
      <c r="F42" s="79">
        <v>2</v>
      </c>
      <c r="G42" s="85">
        <v>2</v>
      </c>
    </row>
    <row r="43" spans="2:7" ht="15.75">
      <c r="B43" s="145"/>
      <c r="C43" s="150"/>
      <c r="D43" s="40">
        <v>2023</v>
      </c>
      <c r="E43" s="40" t="s">
        <v>80</v>
      </c>
      <c r="F43" s="80">
        <v>2</v>
      </c>
      <c r="G43" s="83">
        <v>2</v>
      </c>
    </row>
    <row r="44" spans="2:7" ht="15.75">
      <c r="B44" s="145"/>
      <c r="C44" s="150"/>
      <c r="D44" s="91">
        <v>2024</v>
      </c>
      <c r="E44" s="91" t="s">
        <v>80</v>
      </c>
      <c r="F44" s="99">
        <v>2</v>
      </c>
      <c r="G44" s="98">
        <v>2</v>
      </c>
    </row>
    <row r="45" spans="2:7" ht="15.75">
      <c r="B45" s="145"/>
      <c r="C45" s="150"/>
      <c r="D45" s="42">
        <v>2025</v>
      </c>
      <c r="E45" s="42" t="s">
        <v>80</v>
      </c>
      <c r="F45" s="81">
        <v>2</v>
      </c>
      <c r="G45" s="86">
        <v>2</v>
      </c>
    </row>
    <row r="46" spans="2:7" ht="15.6" customHeight="1">
      <c r="B46" s="144" t="s">
        <v>77</v>
      </c>
      <c r="C46" s="144" t="s">
        <v>110</v>
      </c>
      <c r="D46" s="39">
        <v>2022</v>
      </c>
      <c r="E46" s="39" t="s">
        <v>78</v>
      </c>
      <c r="F46" s="82">
        <v>82.2</v>
      </c>
      <c r="G46" s="82">
        <v>82.2</v>
      </c>
    </row>
    <row r="47" spans="2:7" ht="15.75">
      <c r="B47" s="145"/>
      <c r="C47" s="145"/>
      <c r="D47" s="40">
        <v>2023</v>
      </c>
      <c r="E47" s="40" t="s">
        <v>78</v>
      </c>
      <c r="F47" s="83">
        <v>82.2</v>
      </c>
      <c r="G47" s="83">
        <v>82.2</v>
      </c>
    </row>
    <row r="48" spans="2:7" ht="15.75">
      <c r="B48" s="145"/>
      <c r="C48" s="145"/>
      <c r="D48" s="91">
        <v>2024</v>
      </c>
      <c r="E48" s="91" t="s">
        <v>78</v>
      </c>
      <c r="F48" s="84">
        <v>82.2</v>
      </c>
      <c r="G48" s="84">
        <v>82.2</v>
      </c>
    </row>
    <row r="49" spans="2:7" ht="15.75">
      <c r="B49" s="145"/>
      <c r="C49" s="145"/>
      <c r="D49" s="91">
        <v>2025</v>
      </c>
      <c r="E49" s="91" t="s">
        <v>78</v>
      </c>
      <c r="F49" s="102">
        <v>82.2</v>
      </c>
      <c r="G49" s="102">
        <v>82.2</v>
      </c>
    </row>
    <row r="50" spans="2:7" ht="15.75">
      <c r="B50" s="146"/>
      <c r="C50" s="146"/>
      <c r="D50" s="42">
        <v>2026</v>
      </c>
      <c r="E50" s="42" t="s">
        <v>78</v>
      </c>
      <c r="F50" s="86">
        <v>82.2</v>
      </c>
      <c r="G50" s="86">
        <v>82.2</v>
      </c>
    </row>
    <row r="51" spans="2:7" ht="15.6" customHeight="1">
      <c r="B51" s="144" t="s">
        <v>99</v>
      </c>
      <c r="C51" s="144" t="s">
        <v>111</v>
      </c>
      <c r="D51" s="39">
        <v>2022</v>
      </c>
      <c r="E51" s="39" t="s">
        <v>79</v>
      </c>
      <c r="F51" s="85">
        <v>4760</v>
      </c>
      <c r="G51" s="85">
        <v>2510</v>
      </c>
    </row>
    <row r="52" spans="2:7" ht="15.75">
      <c r="B52" s="145"/>
      <c r="C52" s="145"/>
      <c r="D52" s="40">
        <v>2023</v>
      </c>
      <c r="E52" s="40" t="s">
        <v>79</v>
      </c>
      <c r="F52" s="83">
        <v>4760</v>
      </c>
      <c r="G52" s="83">
        <v>8310</v>
      </c>
    </row>
    <row r="53" spans="2:7" ht="15.75">
      <c r="B53" s="145"/>
      <c r="C53" s="145"/>
      <c r="D53" s="91">
        <v>2024</v>
      </c>
      <c r="E53" s="91" t="s">
        <v>79</v>
      </c>
      <c r="F53" s="98">
        <v>4760</v>
      </c>
      <c r="G53" s="98">
        <v>7680</v>
      </c>
    </row>
    <row r="54" spans="2:7" ht="15.75">
      <c r="B54" s="145"/>
      <c r="C54" s="145"/>
      <c r="D54" s="91">
        <v>2025</v>
      </c>
      <c r="E54" s="91" t="s">
        <v>79</v>
      </c>
      <c r="F54" s="98">
        <v>4760</v>
      </c>
      <c r="G54" s="98">
        <v>7680</v>
      </c>
    </row>
    <row r="55" spans="2:7" ht="15.75">
      <c r="B55" s="145"/>
      <c r="C55" s="146"/>
      <c r="D55" s="42">
        <v>2026</v>
      </c>
      <c r="E55" s="42" t="s">
        <v>79</v>
      </c>
      <c r="F55" s="86">
        <v>4760</v>
      </c>
      <c r="G55" s="86">
        <v>7680</v>
      </c>
    </row>
    <row r="56" spans="2:7" ht="15.75">
      <c r="B56" s="145"/>
      <c r="C56" s="144" t="s">
        <v>112</v>
      </c>
      <c r="D56" s="39">
        <v>2022</v>
      </c>
      <c r="E56" s="39" t="s">
        <v>80</v>
      </c>
      <c r="F56" s="85">
        <v>10</v>
      </c>
      <c r="G56" s="85">
        <v>11</v>
      </c>
    </row>
    <row r="57" spans="2:7" ht="15.75">
      <c r="B57" s="145"/>
      <c r="C57" s="145"/>
      <c r="D57" s="40">
        <v>2023</v>
      </c>
      <c r="E57" s="40" t="s">
        <v>80</v>
      </c>
      <c r="F57" s="83">
        <v>10</v>
      </c>
      <c r="G57" s="83">
        <v>11</v>
      </c>
    </row>
    <row r="58" spans="2:7" ht="15.75">
      <c r="B58" s="145"/>
      <c r="C58" s="145"/>
      <c r="D58" s="91">
        <v>2024</v>
      </c>
      <c r="E58" s="91" t="s">
        <v>80</v>
      </c>
      <c r="F58" s="98">
        <v>10</v>
      </c>
      <c r="G58" s="98">
        <v>11</v>
      </c>
    </row>
    <row r="59" spans="2:7" ht="16.149999999999999" customHeight="1">
      <c r="B59" s="145"/>
      <c r="C59" s="145"/>
      <c r="D59" s="91">
        <v>2025</v>
      </c>
      <c r="E59" s="91" t="s">
        <v>80</v>
      </c>
      <c r="F59" s="98">
        <v>10</v>
      </c>
      <c r="G59" s="98">
        <v>11</v>
      </c>
    </row>
    <row r="60" spans="2:7" ht="16.149999999999999" customHeight="1">
      <c r="B60" s="146"/>
      <c r="C60" s="146"/>
      <c r="D60" s="42">
        <v>2026</v>
      </c>
      <c r="E60" s="42" t="s">
        <v>80</v>
      </c>
      <c r="F60" s="86">
        <v>10</v>
      </c>
      <c r="G60" s="86">
        <v>11</v>
      </c>
    </row>
    <row r="61" spans="2:7" ht="15.6" customHeight="1">
      <c r="B61" s="144" t="s">
        <v>100</v>
      </c>
      <c r="C61" s="144" t="s">
        <v>113</v>
      </c>
      <c r="D61" s="39">
        <v>2022</v>
      </c>
      <c r="E61" s="39" t="s">
        <v>79</v>
      </c>
      <c r="F61" s="85">
        <v>265</v>
      </c>
      <c r="G61" s="85">
        <v>273</v>
      </c>
    </row>
    <row r="62" spans="2:7" ht="15.75">
      <c r="B62" s="145"/>
      <c r="C62" s="145"/>
      <c r="D62" s="40">
        <v>2023</v>
      </c>
      <c r="E62" s="40" t="s">
        <v>79</v>
      </c>
      <c r="F62" s="83">
        <v>265</v>
      </c>
      <c r="G62" s="83">
        <v>282</v>
      </c>
    </row>
    <row r="63" spans="2:7" ht="15.75">
      <c r="B63" s="145"/>
      <c r="C63" s="145"/>
      <c r="D63" s="91">
        <v>2024</v>
      </c>
      <c r="E63" s="91" t="s">
        <v>79</v>
      </c>
      <c r="F63" s="98">
        <v>265</v>
      </c>
      <c r="G63" s="98">
        <v>273</v>
      </c>
    </row>
    <row r="64" spans="2:7" ht="15.75">
      <c r="B64" s="145"/>
      <c r="C64" s="145"/>
      <c r="D64" s="91">
        <v>2025</v>
      </c>
      <c r="E64" s="91" t="s">
        <v>79</v>
      </c>
      <c r="F64" s="98">
        <v>265</v>
      </c>
      <c r="G64" s="98">
        <v>273</v>
      </c>
    </row>
    <row r="65" spans="2:7" ht="15.75">
      <c r="B65" s="146"/>
      <c r="C65" s="146"/>
      <c r="D65" s="42">
        <v>2026</v>
      </c>
      <c r="E65" s="42" t="s">
        <v>79</v>
      </c>
      <c r="F65" s="86">
        <v>265</v>
      </c>
      <c r="G65" s="86">
        <v>273</v>
      </c>
    </row>
    <row r="66" spans="2:7" ht="15.6" customHeight="1">
      <c r="B66" s="144" t="s">
        <v>101</v>
      </c>
      <c r="C66" s="144" t="s">
        <v>114</v>
      </c>
      <c r="D66" s="39">
        <v>2022</v>
      </c>
      <c r="E66" s="39" t="s">
        <v>80</v>
      </c>
      <c r="F66" s="85">
        <v>0</v>
      </c>
      <c r="G66" s="85">
        <v>2</v>
      </c>
    </row>
    <row r="67" spans="2:7" ht="15.75">
      <c r="B67" s="145"/>
      <c r="C67" s="145"/>
      <c r="D67" s="40">
        <v>2023</v>
      </c>
      <c r="E67" s="40" t="s">
        <v>80</v>
      </c>
      <c r="F67" s="83">
        <v>0</v>
      </c>
      <c r="G67" s="83">
        <v>0</v>
      </c>
    </row>
    <row r="68" spans="2:7" ht="15.75">
      <c r="B68" s="145"/>
      <c r="C68" s="145"/>
      <c r="D68" s="91">
        <v>2024</v>
      </c>
      <c r="E68" s="91" t="s">
        <v>80</v>
      </c>
      <c r="F68" s="98">
        <v>0</v>
      </c>
      <c r="G68" s="98">
        <v>0</v>
      </c>
    </row>
    <row r="69" spans="2:7" ht="15.75">
      <c r="B69" s="145"/>
      <c r="C69" s="145"/>
      <c r="D69" s="91">
        <v>2025</v>
      </c>
      <c r="E69" s="91" t="s">
        <v>80</v>
      </c>
      <c r="F69" s="98">
        <v>0</v>
      </c>
      <c r="G69" s="98">
        <v>0</v>
      </c>
    </row>
    <row r="70" spans="2:7" ht="17.45" customHeight="1">
      <c r="B70" s="146"/>
      <c r="C70" s="146"/>
      <c r="D70" s="42">
        <v>2026</v>
      </c>
      <c r="E70" s="42" t="s">
        <v>80</v>
      </c>
      <c r="F70" s="86">
        <v>0</v>
      </c>
      <c r="G70" s="86">
        <v>0</v>
      </c>
    </row>
    <row r="77" spans="2:7">
      <c r="B77" s="15"/>
      <c r="C77" s="15"/>
    </row>
    <row r="78" spans="2:7">
      <c r="B78" s="15"/>
      <c r="C78" s="15"/>
    </row>
    <row r="79" spans="2:7">
      <c r="B79" s="15"/>
      <c r="C79" s="15"/>
    </row>
    <row r="80" spans="2:7">
      <c r="B80" s="15"/>
      <c r="C80" s="15"/>
    </row>
    <row r="81" spans="2:3">
      <c r="B81" s="15"/>
      <c r="C81" s="15"/>
    </row>
    <row r="82" spans="2:3">
      <c r="B82" s="15"/>
      <c r="C82" s="15"/>
    </row>
    <row r="83" spans="2:3">
      <c r="B83" s="15"/>
      <c r="C83" s="15"/>
    </row>
    <row r="84" spans="2:3">
      <c r="B84" s="15"/>
      <c r="C84" s="15"/>
    </row>
    <row r="85" spans="2:3">
      <c r="B85" s="15"/>
      <c r="C85" s="15"/>
    </row>
    <row r="86" spans="2:3">
      <c r="B86" s="15"/>
      <c r="C86" s="15"/>
    </row>
    <row r="87" spans="2:3">
      <c r="B87" s="15"/>
      <c r="C87" s="15"/>
    </row>
  </sheetData>
  <mergeCells count="24">
    <mergeCell ref="F2:G2"/>
    <mergeCell ref="B42:B45"/>
    <mergeCell ref="B3:G3"/>
    <mergeCell ref="B4:G4"/>
    <mergeCell ref="C42:C45"/>
    <mergeCell ref="C32:C36"/>
    <mergeCell ref="B32:B41"/>
    <mergeCell ref="C37:C41"/>
    <mergeCell ref="B61:B65"/>
    <mergeCell ref="C61:C65"/>
    <mergeCell ref="B66:B70"/>
    <mergeCell ref="C66:C70"/>
    <mergeCell ref="C7:C11"/>
    <mergeCell ref="B7:B16"/>
    <mergeCell ref="C12:C16"/>
    <mergeCell ref="C17:C21"/>
    <mergeCell ref="C22:C26"/>
    <mergeCell ref="B17:B31"/>
    <mergeCell ref="C27:C31"/>
    <mergeCell ref="B46:B50"/>
    <mergeCell ref="C46:C50"/>
    <mergeCell ref="C51:C55"/>
    <mergeCell ref="B51:B60"/>
    <mergeCell ref="C56:C60"/>
  </mergeCells>
  <printOptions horizontalCentered="1"/>
  <pageMargins left="0" right="0" top="0.27559055118110237" bottom="0.23622047244094491" header="0" footer="0"/>
  <pageSetup paperSize="9"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37"/>
  <sheetViews>
    <sheetView topLeftCell="A4" zoomScale="96" zoomScaleNormal="96" workbookViewId="0">
      <selection activeCell="E11" sqref="E11"/>
    </sheetView>
  </sheetViews>
  <sheetFormatPr defaultRowHeight="18.75"/>
  <cols>
    <col min="1" max="1" width="2.5703125" style="24" customWidth="1"/>
    <col min="2" max="2" width="47.42578125" style="20" customWidth="1"/>
    <col min="3" max="3" width="25.42578125" style="21" customWidth="1"/>
    <col min="4" max="4" width="14.7109375" style="22" customWidth="1"/>
    <col min="5" max="5" width="14.7109375" style="23" customWidth="1"/>
    <col min="6" max="10" width="14.7109375" style="24" customWidth="1"/>
    <col min="11" max="257" width="9.140625" style="24"/>
    <col min="258" max="258" width="40.28515625" style="24" customWidth="1"/>
    <col min="259" max="259" width="25.42578125" style="24" customWidth="1"/>
    <col min="260" max="266" width="14.7109375" style="24" customWidth="1"/>
    <col min="267" max="513" width="9.140625" style="24"/>
    <col min="514" max="514" width="40.28515625" style="24" customWidth="1"/>
    <col min="515" max="515" width="25.42578125" style="24" customWidth="1"/>
    <col min="516" max="522" width="14.7109375" style="24" customWidth="1"/>
    <col min="523" max="769" width="9.140625" style="24"/>
    <col min="770" max="770" width="40.28515625" style="24" customWidth="1"/>
    <col min="771" max="771" width="25.42578125" style="24" customWidth="1"/>
    <col min="772" max="778" width="14.7109375" style="24" customWidth="1"/>
    <col min="779" max="1025" width="9.140625" style="24"/>
    <col min="1026" max="1026" width="40.28515625" style="24" customWidth="1"/>
    <col min="1027" max="1027" width="25.42578125" style="24" customWidth="1"/>
    <col min="1028" max="1034" width="14.7109375" style="24" customWidth="1"/>
    <col min="1035" max="1281" width="9.140625" style="24"/>
    <col min="1282" max="1282" width="40.28515625" style="24" customWidth="1"/>
    <col min="1283" max="1283" width="25.42578125" style="24" customWidth="1"/>
    <col min="1284" max="1290" width="14.7109375" style="24" customWidth="1"/>
    <col min="1291" max="1537" width="9.140625" style="24"/>
    <col min="1538" max="1538" width="40.28515625" style="24" customWidth="1"/>
    <col min="1539" max="1539" width="25.42578125" style="24" customWidth="1"/>
    <col min="1540" max="1546" width="14.7109375" style="24" customWidth="1"/>
    <col min="1547" max="1793" width="9.140625" style="24"/>
    <col min="1794" max="1794" width="40.28515625" style="24" customWidth="1"/>
    <col min="1795" max="1795" width="25.42578125" style="24" customWidth="1"/>
    <col min="1796" max="1802" width="14.7109375" style="24" customWidth="1"/>
    <col min="1803" max="2049" width="9.140625" style="24"/>
    <col min="2050" max="2050" width="40.28515625" style="24" customWidth="1"/>
    <col min="2051" max="2051" width="25.42578125" style="24" customWidth="1"/>
    <col min="2052" max="2058" width="14.7109375" style="24" customWidth="1"/>
    <col min="2059" max="2305" width="9.140625" style="24"/>
    <col min="2306" max="2306" width="40.28515625" style="24" customWidth="1"/>
    <col min="2307" max="2307" width="25.42578125" style="24" customWidth="1"/>
    <col min="2308" max="2314" width="14.7109375" style="24" customWidth="1"/>
    <col min="2315" max="2561" width="9.140625" style="24"/>
    <col min="2562" max="2562" width="40.28515625" style="24" customWidth="1"/>
    <col min="2563" max="2563" width="25.42578125" style="24" customWidth="1"/>
    <col min="2564" max="2570" width="14.7109375" style="24" customWidth="1"/>
    <col min="2571" max="2817" width="9.140625" style="24"/>
    <col min="2818" max="2818" width="40.28515625" style="24" customWidth="1"/>
    <col min="2819" max="2819" width="25.42578125" style="24" customWidth="1"/>
    <col min="2820" max="2826" width="14.7109375" style="24" customWidth="1"/>
    <col min="2827" max="3073" width="9.140625" style="24"/>
    <col min="3074" max="3074" width="40.28515625" style="24" customWidth="1"/>
    <col min="3075" max="3075" width="25.42578125" style="24" customWidth="1"/>
    <col min="3076" max="3082" width="14.7109375" style="24" customWidth="1"/>
    <col min="3083" max="3329" width="9.140625" style="24"/>
    <col min="3330" max="3330" width="40.28515625" style="24" customWidth="1"/>
    <col min="3331" max="3331" width="25.42578125" style="24" customWidth="1"/>
    <col min="3332" max="3338" width="14.7109375" style="24" customWidth="1"/>
    <col min="3339" max="3585" width="9.140625" style="24"/>
    <col min="3586" max="3586" width="40.28515625" style="24" customWidth="1"/>
    <col min="3587" max="3587" width="25.42578125" style="24" customWidth="1"/>
    <col min="3588" max="3594" width="14.7109375" style="24" customWidth="1"/>
    <col min="3595" max="3841" width="9.140625" style="24"/>
    <col min="3842" max="3842" width="40.28515625" style="24" customWidth="1"/>
    <col min="3843" max="3843" width="25.42578125" style="24" customWidth="1"/>
    <col min="3844" max="3850" width="14.7109375" style="24" customWidth="1"/>
    <col min="3851" max="4097" width="9.140625" style="24"/>
    <col min="4098" max="4098" width="40.28515625" style="24" customWidth="1"/>
    <col min="4099" max="4099" width="25.42578125" style="24" customWidth="1"/>
    <col min="4100" max="4106" width="14.7109375" style="24" customWidth="1"/>
    <col min="4107" max="4353" width="9.140625" style="24"/>
    <col min="4354" max="4354" width="40.28515625" style="24" customWidth="1"/>
    <col min="4355" max="4355" width="25.42578125" style="24" customWidth="1"/>
    <col min="4356" max="4362" width="14.7109375" style="24" customWidth="1"/>
    <col min="4363" max="4609" width="9.140625" style="24"/>
    <col min="4610" max="4610" width="40.28515625" style="24" customWidth="1"/>
    <col min="4611" max="4611" width="25.42578125" style="24" customWidth="1"/>
    <col min="4612" max="4618" width="14.7109375" style="24" customWidth="1"/>
    <col min="4619" max="4865" width="9.140625" style="24"/>
    <col min="4866" max="4866" width="40.28515625" style="24" customWidth="1"/>
    <col min="4867" max="4867" width="25.42578125" style="24" customWidth="1"/>
    <col min="4868" max="4874" width="14.7109375" style="24" customWidth="1"/>
    <col min="4875" max="5121" width="9.140625" style="24"/>
    <col min="5122" max="5122" width="40.28515625" style="24" customWidth="1"/>
    <col min="5123" max="5123" width="25.42578125" style="24" customWidth="1"/>
    <col min="5124" max="5130" width="14.7109375" style="24" customWidth="1"/>
    <col min="5131" max="5377" width="9.140625" style="24"/>
    <col min="5378" max="5378" width="40.28515625" style="24" customWidth="1"/>
    <col min="5379" max="5379" width="25.42578125" style="24" customWidth="1"/>
    <col min="5380" max="5386" width="14.7109375" style="24" customWidth="1"/>
    <col min="5387" max="5633" width="9.140625" style="24"/>
    <col min="5634" max="5634" width="40.28515625" style="24" customWidth="1"/>
    <col min="5635" max="5635" width="25.42578125" style="24" customWidth="1"/>
    <col min="5636" max="5642" width="14.7109375" style="24" customWidth="1"/>
    <col min="5643" max="5889" width="9.140625" style="24"/>
    <col min="5890" max="5890" width="40.28515625" style="24" customWidth="1"/>
    <col min="5891" max="5891" width="25.42578125" style="24" customWidth="1"/>
    <col min="5892" max="5898" width="14.7109375" style="24" customWidth="1"/>
    <col min="5899" max="6145" width="9.140625" style="24"/>
    <col min="6146" max="6146" width="40.28515625" style="24" customWidth="1"/>
    <col min="6147" max="6147" width="25.42578125" style="24" customWidth="1"/>
    <col min="6148" max="6154" width="14.7109375" style="24" customWidth="1"/>
    <col min="6155" max="6401" width="9.140625" style="24"/>
    <col min="6402" max="6402" width="40.28515625" style="24" customWidth="1"/>
    <col min="6403" max="6403" width="25.42578125" style="24" customWidth="1"/>
    <col min="6404" max="6410" width="14.7109375" style="24" customWidth="1"/>
    <col min="6411" max="6657" width="9.140625" style="24"/>
    <col min="6658" max="6658" width="40.28515625" style="24" customWidth="1"/>
    <col min="6659" max="6659" width="25.42578125" style="24" customWidth="1"/>
    <col min="6660" max="6666" width="14.7109375" style="24" customWidth="1"/>
    <col min="6667" max="6913" width="9.140625" style="24"/>
    <col min="6914" max="6914" width="40.28515625" style="24" customWidth="1"/>
    <col min="6915" max="6915" width="25.42578125" style="24" customWidth="1"/>
    <col min="6916" max="6922" width="14.7109375" style="24" customWidth="1"/>
    <col min="6923" max="7169" width="9.140625" style="24"/>
    <col min="7170" max="7170" width="40.28515625" style="24" customWidth="1"/>
    <col min="7171" max="7171" width="25.42578125" style="24" customWidth="1"/>
    <col min="7172" max="7178" width="14.7109375" style="24" customWidth="1"/>
    <col min="7179" max="7425" width="9.140625" style="24"/>
    <col min="7426" max="7426" width="40.28515625" style="24" customWidth="1"/>
    <col min="7427" max="7427" width="25.42578125" style="24" customWidth="1"/>
    <col min="7428" max="7434" width="14.7109375" style="24" customWidth="1"/>
    <col min="7435" max="7681" width="9.140625" style="24"/>
    <col min="7682" max="7682" width="40.28515625" style="24" customWidth="1"/>
    <col min="7683" max="7683" width="25.42578125" style="24" customWidth="1"/>
    <col min="7684" max="7690" width="14.7109375" style="24" customWidth="1"/>
    <col min="7691" max="7937" width="9.140625" style="24"/>
    <col min="7938" max="7938" width="40.28515625" style="24" customWidth="1"/>
    <col min="7939" max="7939" width="25.42578125" style="24" customWidth="1"/>
    <col min="7940" max="7946" width="14.7109375" style="24" customWidth="1"/>
    <col min="7947" max="8193" width="9.140625" style="24"/>
    <col min="8194" max="8194" width="40.28515625" style="24" customWidth="1"/>
    <col min="8195" max="8195" width="25.42578125" style="24" customWidth="1"/>
    <col min="8196" max="8202" width="14.7109375" style="24" customWidth="1"/>
    <col min="8203" max="8449" width="9.140625" style="24"/>
    <col min="8450" max="8450" width="40.28515625" style="24" customWidth="1"/>
    <col min="8451" max="8451" width="25.42578125" style="24" customWidth="1"/>
    <col min="8452" max="8458" width="14.7109375" style="24" customWidth="1"/>
    <col min="8459" max="8705" width="9.140625" style="24"/>
    <col min="8706" max="8706" width="40.28515625" style="24" customWidth="1"/>
    <col min="8707" max="8707" width="25.42578125" style="24" customWidth="1"/>
    <col min="8708" max="8714" width="14.7109375" style="24" customWidth="1"/>
    <col min="8715" max="8961" width="9.140625" style="24"/>
    <col min="8962" max="8962" width="40.28515625" style="24" customWidth="1"/>
    <col min="8963" max="8963" width="25.42578125" style="24" customWidth="1"/>
    <col min="8964" max="8970" width="14.7109375" style="24" customWidth="1"/>
    <col min="8971" max="9217" width="9.140625" style="24"/>
    <col min="9218" max="9218" width="40.28515625" style="24" customWidth="1"/>
    <col min="9219" max="9219" width="25.42578125" style="24" customWidth="1"/>
    <col min="9220" max="9226" width="14.7109375" style="24" customWidth="1"/>
    <col min="9227" max="9473" width="9.140625" style="24"/>
    <col min="9474" max="9474" width="40.28515625" style="24" customWidth="1"/>
    <col min="9475" max="9475" width="25.42578125" style="24" customWidth="1"/>
    <col min="9476" max="9482" width="14.7109375" style="24" customWidth="1"/>
    <col min="9483" max="9729" width="9.140625" style="24"/>
    <col min="9730" max="9730" width="40.28515625" style="24" customWidth="1"/>
    <col min="9731" max="9731" width="25.42578125" style="24" customWidth="1"/>
    <col min="9732" max="9738" width="14.7109375" style="24" customWidth="1"/>
    <col min="9739" max="9985" width="9.140625" style="24"/>
    <col min="9986" max="9986" width="40.28515625" style="24" customWidth="1"/>
    <col min="9987" max="9987" width="25.42578125" style="24" customWidth="1"/>
    <col min="9988" max="9994" width="14.7109375" style="24" customWidth="1"/>
    <col min="9995" max="10241" width="9.140625" style="24"/>
    <col min="10242" max="10242" width="40.28515625" style="24" customWidth="1"/>
    <col min="10243" max="10243" width="25.42578125" style="24" customWidth="1"/>
    <col min="10244" max="10250" width="14.7109375" style="24" customWidth="1"/>
    <col min="10251" max="10497" width="9.140625" style="24"/>
    <col min="10498" max="10498" width="40.28515625" style="24" customWidth="1"/>
    <col min="10499" max="10499" width="25.42578125" style="24" customWidth="1"/>
    <col min="10500" max="10506" width="14.7109375" style="24" customWidth="1"/>
    <col min="10507" max="10753" width="9.140625" style="24"/>
    <col min="10754" max="10754" width="40.28515625" style="24" customWidth="1"/>
    <col min="10755" max="10755" width="25.42578125" style="24" customWidth="1"/>
    <col min="10756" max="10762" width="14.7109375" style="24" customWidth="1"/>
    <col min="10763" max="11009" width="9.140625" style="24"/>
    <col min="11010" max="11010" width="40.28515625" style="24" customWidth="1"/>
    <col min="11011" max="11011" width="25.42578125" style="24" customWidth="1"/>
    <col min="11012" max="11018" width="14.7109375" style="24" customWidth="1"/>
    <col min="11019" max="11265" width="9.140625" style="24"/>
    <col min="11266" max="11266" width="40.28515625" style="24" customWidth="1"/>
    <col min="11267" max="11267" width="25.42578125" style="24" customWidth="1"/>
    <col min="11268" max="11274" width="14.7109375" style="24" customWidth="1"/>
    <col min="11275" max="11521" width="9.140625" style="24"/>
    <col min="11522" max="11522" width="40.28515625" style="24" customWidth="1"/>
    <col min="11523" max="11523" width="25.42578125" style="24" customWidth="1"/>
    <col min="11524" max="11530" width="14.7109375" style="24" customWidth="1"/>
    <col min="11531" max="11777" width="9.140625" style="24"/>
    <col min="11778" max="11778" width="40.28515625" style="24" customWidth="1"/>
    <col min="11779" max="11779" width="25.42578125" style="24" customWidth="1"/>
    <col min="11780" max="11786" width="14.7109375" style="24" customWidth="1"/>
    <col min="11787" max="12033" width="9.140625" style="24"/>
    <col min="12034" max="12034" width="40.28515625" style="24" customWidth="1"/>
    <col min="12035" max="12035" width="25.42578125" style="24" customWidth="1"/>
    <col min="12036" max="12042" width="14.7109375" style="24" customWidth="1"/>
    <col min="12043" max="12289" width="9.140625" style="24"/>
    <col min="12290" max="12290" width="40.28515625" style="24" customWidth="1"/>
    <col min="12291" max="12291" width="25.42578125" style="24" customWidth="1"/>
    <col min="12292" max="12298" width="14.7109375" style="24" customWidth="1"/>
    <col min="12299" max="12545" width="9.140625" style="24"/>
    <col min="12546" max="12546" width="40.28515625" style="24" customWidth="1"/>
    <col min="12547" max="12547" width="25.42578125" style="24" customWidth="1"/>
    <col min="12548" max="12554" width="14.7109375" style="24" customWidth="1"/>
    <col min="12555" max="12801" width="9.140625" style="24"/>
    <col min="12802" max="12802" width="40.28515625" style="24" customWidth="1"/>
    <col min="12803" max="12803" width="25.42578125" style="24" customWidth="1"/>
    <col min="12804" max="12810" width="14.7109375" style="24" customWidth="1"/>
    <col min="12811" max="13057" width="9.140625" style="24"/>
    <col min="13058" max="13058" width="40.28515625" style="24" customWidth="1"/>
    <col min="13059" max="13059" width="25.42578125" style="24" customWidth="1"/>
    <col min="13060" max="13066" width="14.7109375" style="24" customWidth="1"/>
    <col min="13067" max="13313" width="9.140625" style="24"/>
    <col min="13314" max="13314" width="40.28515625" style="24" customWidth="1"/>
    <col min="13315" max="13315" width="25.42578125" style="24" customWidth="1"/>
    <col min="13316" max="13322" width="14.7109375" style="24" customWidth="1"/>
    <col min="13323" max="13569" width="9.140625" style="24"/>
    <col min="13570" max="13570" width="40.28515625" style="24" customWidth="1"/>
    <col min="13571" max="13571" width="25.42578125" style="24" customWidth="1"/>
    <col min="13572" max="13578" width="14.7109375" style="24" customWidth="1"/>
    <col min="13579" max="13825" width="9.140625" style="24"/>
    <col min="13826" max="13826" width="40.28515625" style="24" customWidth="1"/>
    <col min="13827" max="13827" width="25.42578125" style="24" customWidth="1"/>
    <col min="13828" max="13834" width="14.7109375" style="24" customWidth="1"/>
    <col min="13835" max="14081" width="9.140625" style="24"/>
    <col min="14082" max="14082" width="40.28515625" style="24" customWidth="1"/>
    <col min="14083" max="14083" width="25.42578125" style="24" customWidth="1"/>
    <col min="14084" max="14090" width="14.7109375" style="24" customWidth="1"/>
    <col min="14091" max="14337" width="9.140625" style="24"/>
    <col min="14338" max="14338" width="40.28515625" style="24" customWidth="1"/>
    <col min="14339" max="14339" width="25.42578125" style="24" customWidth="1"/>
    <col min="14340" max="14346" width="14.7109375" style="24" customWidth="1"/>
    <col min="14347" max="14593" width="9.140625" style="24"/>
    <col min="14594" max="14594" width="40.28515625" style="24" customWidth="1"/>
    <col min="14595" max="14595" width="25.42578125" style="24" customWidth="1"/>
    <col min="14596" max="14602" width="14.7109375" style="24" customWidth="1"/>
    <col min="14603" max="14849" width="9.140625" style="24"/>
    <col min="14850" max="14850" width="40.28515625" style="24" customWidth="1"/>
    <col min="14851" max="14851" width="25.42578125" style="24" customWidth="1"/>
    <col min="14852" max="14858" width="14.7109375" style="24" customWidth="1"/>
    <col min="14859" max="15105" width="9.140625" style="24"/>
    <col min="15106" max="15106" width="40.28515625" style="24" customWidth="1"/>
    <col min="15107" max="15107" width="25.42578125" style="24" customWidth="1"/>
    <col min="15108" max="15114" width="14.7109375" style="24" customWidth="1"/>
    <col min="15115" max="15361" width="9.140625" style="24"/>
    <col min="15362" max="15362" width="40.28515625" style="24" customWidth="1"/>
    <col min="15363" max="15363" width="25.42578125" style="24" customWidth="1"/>
    <col min="15364" max="15370" width="14.7109375" style="24" customWidth="1"/>
    <col min="15371" max="15617" width="9.140625" style="24"/>
    <col min="15618" max="15618" width="40.28515625" style="24" customWidth="1"/>
    <col min="15619" max="15619" width="25.42578125" style="24" customWidth="1"/>
    <col min="15620" max="15626" width="14.7109375" style="24" customWidth="1"/>
    <col min="15627" max="15873" width="9.140625" style="24"/>
    <col min="15874" max="15874" width="40.28515625" style="24" customWidth="1"/>
    <col min="15875" max="15875" width="25.42578125" style="24" customWidth="1"/>
    <col min="15876" max="15882" width="14.7109375" style="24" customWidth="1"/>
    <col min="15883" max="16129" width="9.140625" style="24"/>
    <col min="16130" max="16130" width="40.28515625" style="24" customWidth="1"/>
    <col min="16131" max="16131" width="25.42578125" style="24" customWidth="1"/>
    <col min="16132" max="16138" width="14.7109375" style="24" customWidth="1"/>
    <col min="16139" max="16384" width="9.140625" style="24"/>
  </cols>
  <sheetData>
    <row r="1" spans="2:11">
      <c r="I1" s="147" t="s">
        <v>82</v>
      </c>
      <c r="J1" s="147"/>
    </row>
    <row r="2" spans="2:11">
      <c r="I2" s="151" t="s">
        <v>81</v>
      </c>
      <c r="J2" s="151"/>
    </row>
    <row r="3" spans="2:11" s="26" customFormat="1">
      <c r="B3" s="148" t="s">
        <v>104</v>
      </c>
      <c r="C3" s="148"/>
      <c r="D3" s="148"/>
      <c r="E3" s="148"/>
      <c r="F3" s="148"/>
      <c r="G3" s="148"/>
      <c r="H3" s="148"/>
      <c r="I3" s="148"/>
      <c r="J3" s="148"/>
      <c r="K3" s="25"/>
    </row>
    <row r="4" spans="2:11">
      <c r="B4" s="148" t="s">
        <v>21</v>
      </c>
      <c r="C4" s="148"/>
      <c r="D4" s="148"/>
      <c r="E4" s="148"/>
      <c r="F4" s="148"/>
      <c r="G4" s="148"/>
      <c r="H4" s="148"/>
      <c r="I4" s="148"/>
      <c r="J4" s="148"/>
      <c r="K4" s="27"/>
    </row>
    <row r="5" spans="2:11" ht="19.5" thickBot="1">
      <c r="C5" s="28"/>
      <c r="D5" s="28"/>
      <c r="E5" s="29"/>
      <c r="F5" s="28"/>
      <c r="G5" s="28"/>
      <c r="H5" s="28"/>
      <c r="I5" s="28"/>
      <c r="J5" s="28" t="s">
        <v>28</v>
      </c>
    </row>
    <row r="6" spans="2:11" ht="18.75" customHeight="1">
      <c r="B6" s="166" t="s">
        <v>36</v>
      </c>
      <c r="C6" s="168" t="s">
        <v>37</v>
      </c>
      <c r="D6" s="168" t="s">
        <v>38</v>
      </c>
      <c r="E6" s="168" t="s">
        <v>39</v>
      </c>
      <c r="F6" s="168"/>
      <c r="G6" s="168"/>
      <c r="H6" s="168"/>
      <c r="I6" s="168"/>
      <c r="J6" s="169"/>
    </row>
    <row r="7" spans="2:11" ht="63">
      <c r="B7" s="167"/>
      <c r="C7" s="155"/>
      <c r="D7" s="155"/>
      <c r="E7" s="31" t="s">
        <v>40</v>
      </c>
      <c r="F7" s="30" t="s">
        <v>41</v>
      </c>
      <c r="G7" s="30" t="s">
        <v>42</v>
      </c>
      <c r="H7" s="30" t="s">
        <v>43</v>
      </c>
      <c r="I7" s="30" t="s">
        <v>44</v>
      </c>
      <c r="J7" s="52" t="s">
        <v>45</v>
      </c>
    </row>
    <row r="8" spans="2:11">
      <c r="B8" s="53">
        <v>1</v>
      </c>
      <c r="C8" s="30">
        <v>2</v>
      </c>
      <c r="D8" s="30">
        <v>3</v>
      </c>
      <c r="E8" s="32">
        <v>4</v>
      </c>
      <c r="F8" s="33">
        <v>5</v>
      </c>
      <c r="G8" s="33">
        <v>6</v>
      </c>
      <c r="H8" s="33">
        <v>7</v>
      </c>
      <c r="I8" s="33">
        <v>8</v>
      </c>
      <c r="J8" s="54">
        <v>9</v>
      </c>
    </row>
    <row r="9" spans="2:11">
      <c r="B9" s="158" t="s">
        <v>50</v>
      </c>
      <c r="C9" s="155" t="s">
        <v>97</v>
      </c>
      <c r="D9" s="39">
        <v>2022</v>
      </c>
      <c r="E9" s="50">
        <f>SUM(F9:J9)</f>
        <v>116414.3</v>
      </c>
      <c r="F9" s="109">
        <f>F34</f>
        <v>0</v>
      </c>
      <c r="G9" s="109">
        <f>G34</f>
        <v>15108.8</v>
      </c>
      <c r="H9" s="109">
        <f t="shared" ref="G9:J10" si="0">H34</f>
        <v>1261.1999999999998</v>
      </c>
      <c r="I9" s="109">
        <f t="shared" si="0"/>
        <v>100044.3</v>
      </c>
      <c r="J9" s="55">
        <f t="shared" si="0"/>
        <v>0</v>
      </c>
    </row>
    <row r="10" spans="2:11">
      <c r="B10" s="158"/>
      <c r="C10" s="155"/>
      <c r="D10" s="40">
        <v>2023</v>
      </c>
      <c r="E10" s="41">
        <f>SUM(F10:J10)</f>
        <v>112950.90000000001</v>
      </c>
      <c r="F10" s="107">
        <f>F35</f>
        <v>0</v>
      </c>
      <c r="G10" s="107">
        <f t="shared" si="0"/>
        <v>13614.9</v>
      </c>
      <c r="H10" s="107">
        <f t="shared" si="0"/>
        <v>3319.4</v>
      </c>
      <c r="I10" s="107">
        <f t="shared" si="0"/>
        <v>96016.6</v>
      </c>
      <c r="J10" s="110">
        <f t="shared" si="0"/>
        <v>0</v>
      </c>
    </row>
    <row r="11" spans="2:11">
      <c r="B11" s="158"/>
      <c r="C11" s="155"/>
      <c r="D11" s="91">
        <v>2024</v>
      </c>
      <c r="E11" s="41">
        <f>SUM(F11:J11)</f>
        <v>129985</v>
      </c>
      <c r="F11" s="41">
        <f>F16+F25+F36</f>
        <v>0</v>
      </c>
      <c r="G11" s="41">
        <f t="shared" ref="G11:J11" si="1">G16+G25+G36</f>
        <v>14444.699999999999</v>
      </c>
      <c r="H11" s="41">
        <f t="shared" si="1"/>
        <v>17534.900000000001</v>
      </c>
      <c r="I11" s="41">
        <f t="shared" si="1"/>
        <v>98005.4</v>
      </c>
      <c r="J11" s="56">
        <f t="shared" si="1"/>
        <v>0</v>
      </c>
    </row>
    <row r="12" spans="2:11">
      <c r="B12" s="158"/>
      <c r="C12" s="155"/>
      <c r="D12" s="91">
        <v>2025</v>
      </c>
      <c r="E12" s="107">
        <f t="shared" ref="E12" si="2">SUM(F12:J12)</f>
        <v>139665.19999999998</v>
      </c>
      <c r="F12" s="41">
        <f t="shared" ref="F12:J12" si="3">F17+F26+F37</f>
        <v>0</v>
      </c>
      <c r="G12" s="41">
        <f t="shared" si="3"/>
        <v>39218.299999999996</v>
      </c>
      <c r="H12" s="41">
        <f t="shared" si="3"/>
        <v>7117.4</v>
      </c>
      <c r="I12" s="41">
        <f t="shared" si="3"/>
        <v>93329.499999999985</v>
      </c>
      <c r="J12" s="56">
        <f t="shared" si="3"/>
        <v>0</v>
      </c>
    </row>
    <row r="13" spans="2:11">
      <c r="B13" s="158"/>
      <c r="C13" s="155"/>
      <c r="D13" s="42">
        <v>2026</v>
      </c>
      <c r="E13" s="108">
        <f>SUM(F13:J13)</f>
        <v>106796.39999999998</v>
      </c>
      <c r="F13" s="41">
        <f>F18+F27+F38</f>
        <v>0</v>
      </c>
      <c r="G13" s="41">
        <f t="shared" ref="G13:J13" si="4">G18+G27+G38</f>
        <v>13196.099999999999</v>
      </c>
      <c r="H13" s="41">
        <f t="shared" si="4"/>
        <v>2211.1</v>
      </c>
      <c r="I13" s="41">
        <f t="shared" si="4"/>
        <v>91389.199999999983</v>
      </c>
      <c r="J13" s="57">
        <f t="shared" si="4"/>
        <v>0</v>
      </c>
    </row>
    <row r="14" spans="2:11">
      <c r="B14" s="158"/>
      <c r="C14" s="155"/>
      <c r="D14" s="32" t="s">
        <v>46</v>
      </c>
      <c r="E14" s="34">
        <f>SUM(E9:E13)</f>
        <v>605811.80000000005</v>
      </c>
      <c r="F14" s="34">
        <f>SUM(F9:F13)</f>
        <v>0</v>
      </c>
      <c r="G14" s="34">
        <f t="shared" ref="G14:I14" si="5">SUM(G9:G13)</f>
        <v>95582.799999999988</v>
      </c>
      <c r="H14" s="34">
        <f t="shared" si="5"/>
        <v>31444</v>
      </c>
      <c r="I14" s="34">
        <f t="shared" si="5"/>
        <v>478785</v>
      </c>
      <c r="J14" s="58">
        <f>SUM(J9:J13)</f>
        <v>0</v>
      </c>
    </row>
    <row r="15" spans="2:11">
      <c r="B15" s="59" t="s">
        <v>148</v>
      </c>
      <c r="C15" s="35"/>
      <c r="D15" s="36"/>
      <c r="E15" s="37"/>
      <c r="F15" s="37"/>
      <c r="G15" s="37"/>
      <c r="H15" s="37"/>
      <c r="I15" s="37"/>
      <c r="J15" s="60"/>
    </row>
    <row r="16" spans="2:11">
      <c r="B16" s="152" t="s">
        <v>149</v>
      </c>
      <c r="C16" s="155" t="s">
        <v>97</v>
      </c>
      <c r="D16" s="111">
        <v>2024</v>
      </c>
      <c r="E16" s="112">
        <f>SUM(F16:J16)</f>
        <v>1075.3</v>
      </c>
      <c r="F16" s="113">
        <f>F20</f>
        <v>0</v>
      </c>
      <c r="G16" s="113">
        <f t="shared" ref="G16:J16" si="6">G20</f>
        <v>1000</v>
      </c>
      <c r="H16" s="113">
        <f t="shared" si="6"/>
        <v>0</v>
      </c>
      <c r="I16" s="113">
        <f t="shared" si="6"/>
        <v>75.3</v>
      </c>
      <c r="J16" s="114">
        <f t="shared" si="6"/>
        <v>0</v>
      </c>
    </row>
    <row r="17" spans="2:10">
      <c r="B17" s="153"/>
      <c r="C17" s="155"/>
      <c r="D17" s="91">
        <v>2025</v>
      </c>
      <c r="E17" s="107">
        <f>SUM(F17:J17)</f>
        <v>0</v>
      </c>
      <c r="F17" s="94">
        <f t="shared" ref="F17:J17" si="7">F21</f>
        <v>0</v>
      </c>
      <c r="G17" s="94">
        <f t="shared" si="7"/>
        <v>0</v>
      </c>
      <c r="H17" s="94">
        <f t="shared" si="7"/>
        <v>0</v>
      </c>
      <c r="I17" s="94">
        <f t="shared" si="7"/>
        <v>0</v>
      </c>
      <c r="J17" s="95">
        <f t="shared" si="7"/>
        <v>0</v>
      </c>
    </row>
    <row r="18" spans="2:10">
      <c r="B18" s="153"/>
      <c r="C18" s="155"/>
      <c r="D18" s="42">
        <v>2026</v>
      </c>
      <c r="E18" s="108">
        <f t="shared" ref="E18" si="8">SUM(F18:J18)</f>
        <v>0</v>
      </c>
      <c r="F18" s="94">
        <f>F22</f>
        <v>0</v>
      </c>
      <c r="G18" s="94">
        <f t="shared" ref="G18:J18" si="9">G22</f>
        <v>0</v>
      </c>
      <c r="H18" s="94">
        <f t="shared" si="9"/>
        <v>0</v>
      </c>
      <c r="I18" s="94">
        <f t="shared" si="9"/>
        <v>0</v>
      </c>
      <c r="J18" s="64">
        <f t="shared" si="9"/>
        <v>0</v>
      </c>
    </row>
    <row r="19" spans="2:10">
      <c r="B19" s="159"/>
      <c r="C19" s="155"/>
      <c r="D19" s="32" t="s">
        <v>46</v>
      </c>
      <c r="E19" s="34">
        <f t="shared" ref="E19:J19" si="10">SUM(E16:E18)</f>
        <v>1075.3</v>
      </c>
      <c r="F19" s="34">
        <f t="shared" si="10"/>
        <v>0</v>
      </c>
      <c r="G19" s="34">
        <f t="shared" si="10"/>
        <v>1000</v>
      </c>
      <c r="H19" s="34">
        <f t="shared" si="10"/>
        <v>0</v>
      </c>
      <c r="I19" s="34">
        <f t="shared" si="10"/>
        <v>75.3</v>
      </c>
      <c r="J19" s="58">
        <f t="shared" si="10"/>
        <v>0</v>
      </c>
    </row>
    <row r="20" spans="2:10">
      <c r="B20" s="152" t="s">
        <v>150</v>
      </c>
      <c r="C20" s="155" t="s">
        <v>97</v>
      </c>
      <c r="D20" s="111">
        <v>2024</v>
      </c>
      <c r="E20" s="41">
        <f>SUM(F20:J20)</f>
        <v>1075.3</v>
      </c>
      <c r="F20" s="96"/>
      <c r="G20" s="92">
        <v>1000</v>
      </c>
      <c r="H20" s="96"/>
      <c r="I20" s="92">
        <v>75.3</v>
      </c>
      <c r="J20" s="97"/>
    </row>
    <row r="21" spans="2:10">
      <c r="B21" s="153"/>
      <c r="C21" s="155"/>
      <c r="D21" s="91">
        <v>2025</v>
      </c>
      <c r="E21" s="107">
        <f t="shared" ref="E21:E22" si="11">SUM(F21:J21)</f>
        <v>0</v>
      </c>
      <c r="F21" s="92"/>
      <c r="G21" s="92"/>
      <c r="H21" s="92"/>
      <c r="I21" s="92"/>
      <c r="J21" s="93"/>
    </row>
    <row r="22" spans="2:10">
      <c r="B22" s="153"/>
      <c r="C22" s="155"/>
      <c r="D22" s="42">
        <v>2026</v>
      </c>
      <c r="E22" s="108">
        <f t="shared" si="11"/>
        <v>0</v>
      </c>
      <c r="F22" s="46"/>
      <c r="G22" s="46"/>
      <c r="H22" s="46"/>
      <c r="I22" s="46"/>
      <c r="J22" s="61"/>
    </row>
    <row r="23" spans="2:10">
      <c r="B23" s="159"/>
      <c r="C23" s="155"/>
      <c r="D23" s="32" t="s">
        <v>46</v>
      </c>
      <c r="E23" s="34">
        <f t="shared" ref="E23:J23" si="12">SUM(E20:E22)</f>
        <v>1075.3</v>
      </c>
      <c r="F23" s="34">
        <f t="shared" si="12"/>
        <v>0</v>
      </c>
      <c r="G23" s="34">
        <f t="shared" si="12"/>
        <v>1000</v>
      </c>
      <c r="H23" s="34">
        <f t="shared" si="12"/>
        <v>0</v>
      </c>
      <c r="I23" s="34">
        <f t="shared" si="12"/>
        <v>75.3</v>
      </c>
      <c r="J23" s="58">
        <f t="shared" si="12"/>
        <v>0</v>
      </c>
    </row>
    <row r="24" spans="2:10">
      <c r="B24" s="59" t="s">
        <v>147</v>
      </c>
      <c r="C24" s="35"/>
      <c r="D24" s="36"/>
      <c r="E24" s="37"/>
      <c r="F24" s="37"/>
      <c r="G24" s="37"/>
      <c r="H24" s="37"/>
      <c r="I24" s="37"/>
      <c r="J24" s="60"/>
    </row>
    <row r="25" spans="2:10">
      <c r="B25" s="153" t="s">
        <v>144</v>
      </c>
      <c r="C25" s="173" t="s">
        <v>97</v>
      </c>
      <c r="D25" s="111">
        <v>2024</v>
      </c>
      <c r="E25" s="112">
        <f>SUM(F25:J25)</f>
        <v>0</v>
      </c>
      <c r="F25" s="113">
        <f>F29</f>
        <v>0</v>
      </c>
      <c r="G25" s="113">
        <f t="shared" ref="G25:J25" si="13">G29</f>
        <v>0</v>
      </c>
      <c r="H25" s="113">
        <f t="shared" si="13"/>
        <v>0</v>
      </c>
      <c r="I25" s="113">
        <f t="shared" si="13"/>
        <v>0</v>
      </c>
      <c r="J25" s="114">
        <f t="shared" si="13"/>
        <v>0</v>
      </c>
    </row>
    <row r="26" spans="2:10">
      <c r="B26" s="153"/>
      <c r="C26" s="155"/>
      <c r="D26" s="91">
        <v>2025</v>
      </c>
      <c r="E26" s="107">
        <f t="shared" ref="E26:E27" si="14">SUM(F26:J26)</f>
        <v>27713.599999999999</v>
      </c>
      <c r="F26" s="94">
        <f t="shared" ref="F26:J26" si="15">F30</f>
        <v>0</v>
      </c>
      <c r="G26" s="94">
        <f t="shared" si="15"/>
        <v>25773.599999999999</v>
      </c>
      <c r="H26" s="94">
        <f t="shared" si="15"/>
        <v>0</v>
      </c>
      <c r="I26" s="94">
        <f t="shared" si="15"/>
        <v>1940</v>
      </c>
      <c r="J26" s="95">
        <f t="shared" si="15"/>
        <v>0</v>
      </c>
    </row>
    <row r="27" spans="2:10">
      <c r="B27" s="153"/>
      <c r="C27" s="155"/>
      <c r="D27" s="42">
        <v>2026</v>
      </c>
      <c r="E27" s="108">
        <f t="shared" si="14"/>
        <v>0</v>
      </c>
      <c r="F27" s="94">
        <f>F31</f>
        <v>0</v>
      </c>
      <c r="G27" s="94">
        <f t="shared" ref="G27:J27" si="16">G31</f>
        <v>0</v>
      </c>
      <c r="H27" s="94">
        <f t="shared" si="16"/>
        <v>0</v>
      </c>
      <c r="I27" s="94">
        <f t="shared" si="16"/>
        <v>0</v>
      </c>
      <c r="J27" s="64">
        <f t="shared" si="16"/>
        <v>0</v>
      </c>
    </row>
    <row r="28" spans="2:10">
      <c r="B28" s="159"/>
      <c r="C28" s="155"/>
      <c r="D28" s="32" t="s">
        <v>46</v>
      </c>
      <c r="E28" s="34">
        <f t="shared" ref="E28:J28" si="17">SUM(E25:E27)</f>
        <v>27713.599999999999</v>
      </c>
      <c r="F28" s="34">
        <f t="shared" si="17"/>
        <v>0</v>
      </c>
      <c r="G28" s="34">
        <f t="shared" si="17"/>
        <v>25773.599999999999</v>
      </c>
      <c r="H28" s="34">
        <f t="shared" si="17"/>
        <v>0</v>
      </c>
      <c r="I28" s="34">
        <f t="shared" si="17"/>
        <v>1940</v>
      </c>
      <c r="J28" s="58">
        <f t="shared" si="17"/>
        <v>0</v>
      </c>
    </row>
    <row r="29" spans="2:10">
      <c r="B29" s="163" t="s">
        <v>132</v>
      </c>
      <c r="C29" s="155" t="s">
        <v>97</v>
      </c>
      <c r="D29" s="91">
        <v>2024</v>
      </c>
      <c r="E29" s="41">
        <f>SUM(F29:J29)</f>
        <v>0</v>
      </c>
      <c r="F29" s="96"/>
      <c r="G29" s="96"/>
      <c r="H29" s="96"/>
      <c r="I29" s="96"/>
      <c r="J29" s="97"/>
    </row>
    <row r="30" spans="2:10">
      <c r="B30" s="164"/>
      <c r="C30" s="155"/>
      <c r="D30" s="91">
        <v>2025</v>
      </c>
      <c r="E30" s="107">
        <f t="shared" ref="E30:E31" si="18">SUM(F30:J30)</f>
        <v>27713.599999999999</v>
      </c>
      <c r="F30" s="92"/>
      <c r="G30" s="92">
        <v>25773.599999999999</v>
      </c>
      <c r="H30" s="92"/>
      <c r="I30" s="92">
        <v>1940</v>
      </c>
      <c r="J30" s="93"/>
    </row>
    <row r="31" spans="2:10">
      <c r="B31" s="164"/>
      <c r="C31" s="155"/>
      <c r="D31" s="42">
        <v>2026</v>
      </c>
      <c r="E31" s="108">
        <f t="shared" si="18"/>
        <v>0</v>
      </c>
      <c r="F31" s="46"/>
      <c r="G31" s="46"/>
      <c r="H31" s="46"/>
      <c r="I31" s="46"/>
      <c r="J31" s="61"/>
    </row>
    <row r="32" spans="2:10">
      <c r="B32" s="165"/>
      <c r="C32" s="155"/>
      <c r="D32" s="32" t="s">
        <v>46</v>
      </c>
      <c r="E32" s="34">
        <f t="shared" ref="E32:J32" si="19">SUM(E29:E31)</f>
        <v>27713.599999999999</v>
      </c>
      <c r="F32" s="34">
        <f t="shared" si="19"/>
        <v>0</v>
      </c>
      <c r="G32" s="34">
        <f t="shared" si="19"/>
        <v>25773.599999999999</v>
      </c>
      <c r="H32" s="34">
        <f t="shared" si="19"/>
        <v>0</v>
      </c>
      <c r="I32" s="34">
        <f t="shared" si="19"/>
        <v>1940</v>
      </c>
      <c r="J32" s="58">
        <f t="shared" si="19"/>
        <v>0</v>
      </c>
    </row>
    <row r="33" spans="2:10">
      <c r="B33" s="59" t="s">
        <v>47</v>
      </c>
      <c r="C33" s="35"/>
      <c r="D33" s="36"/>
      <c r="E33" s="37"/>
      <c r="F33" s="37"/>
      <c r="G33" s="37"/>
      <c r="H33" s="37"/>
      <c r="I33" s="37"/>
      <c r="J33" s="60"/>
    </row>
    <row r="34" spans="2:10">
      <c r="B34" s="158" t="s">
        <v>48</v>
      </c>
      <c r="C34" s="155" t="s">
        <v>97</v>
      </c>
      <c r="D34" s="39">
        <v>2022</v>
      </c>
      <c r="E34" s="50">
        <f>SUM(F34:J34)</f>
        <v>116414.3</v>
      </c>
      <c r="F34" s="43">
        <f t="shared" ref="F34:J38" si="20">F41+F93+F161+F178+F196</f>
        <v>0</v>
      </c>
      <c r="G34" s="43">
        <f t="shared" si="20"/>
        <v>15108.8</v>
      </c>
      <c r="H34" s="43">
        <f t="shared" si="20"/>
        <v>1261.1999999999998</v>
      </c>
      <c r="I34" s="43">
        <f t="shared" si="20"/>
        <v>100044.3</v>
      </c>
      <c r="J34" s="62">
        <f t="shared" si="20"/>
        <v>0</v>
      </c>
    </row>
    <row r="35" spans="2:10">
      <c r="B35" s="158"/>
      <c r="C35" s="155"/>
      <c r="D35" s="40">
        <v>2023</v>
      </c>
      <c r="E35" s="41">
        <f>SUM(F35:J35)</f>
        <v>112950.90000000001</v>
      </c>
      <c r="F35" s="44">
        <f t="shared" si="20"/>
        <v>0</v>
      </c>
      <c r="G35" s="44">
        <f t="shared" si="20"/>
        <v>13614.9</v>
      </c>
      <c r="H35" s="44">
        <f t="shared" si="20"/>
        <v>3319.4</v>
      </c>
      <c r="I35" s="44">
        <f t="shared" si="20"/>
        <v>96016.6</v>
      </c>
      <c r="J35" s="63">
        <f t="shared" si="20"/>
        <v>0</v>
      </c>
    </row>
    <row r="36" spans="2:10">
      <c r="B36" s="158"/>
      <c r="C36" s="155"/>
      <c r="D36" s="91">
        <v>2024</v>
      </c>
      <c r="E36" s="41">
        <f>SUM(F36:J36)</f>
        <v>128909.69999999998</v>
      </c>
      <c r="F36" s="44">
        <f t="shared" si="20"/>
        <v>0</v>
      </c>
      <c r="G36" s="44">
        <f t="shared" si="20"/>
        <v>13444.699999999999</v>
      </c>
      <c r="H36" s="44">
        <f t="shared" si="20"/>
        <v>17534.900000000001</v>
      </c>
      <c r="I36" s="44">
        <f t="shared" si="20"/>
        <v>97930.099999999991</v>
      </c>
      <c r="J36" s="63">
        <f t="shared" si="20"/>
        <v>0</v>
      </c>
    </row>
    <row r="37" spans="2:10">
      <c r="B37" s="158"/>
      <c r="C37" s="155"/>
      <c r="D37" s="91">
        <v>2025</v>
      </c>
      <c r="E37" s="107">
        <f>SUM(F37:J37)</f>
        <v>111951.59999999998</v>
      </c>
      <c r="F37" s="94">
        <f t="shared" si="20"/>
        <v>0</v>
      </c>
      <c r="G37" s="94">
        <f t="shared" si="20"/>
        <v>13444.699999999999</v>
      </c>
      <c r="H37" s="94">
        <f t="shared" si="20"/>
        <v>7117.4</v>
      </c>
      <c r="I37" s="94">
        <f t="shared" si="20"/>
        <v>91389.499999999985</v>
      </c>
      <c r="J37" s="95">
        <f t="shared" si="20"/>
        <v>0</v>
      </c>
    </row>
    <row r="38" spans="2:10">
      <c r="B38" s="158"/>
      <c r="C38" s="155"/>
      <c r="D38" s="42">
        <v>2026</v>
      </c>
      <c r="E38" s="108">
        <f>SUM(F38:J38)</f>
        <v>106796.39999999998</v>
      </c>
      <c r="F38" s="94">
        <f t="shared" si="20"/>
        <v>0</v>
      </c>
      <c r="G38" s="94">
        <f t="shared" si="20"/>
        <v>13196.099999999999</v>
      </c>
      <c r="H38" s="94">
        <f t="shared" si="20"/>
        <v>2211.1</v>
      </c>
      <c r="I38" s="94">
        <f t="shared" si="20"/>
        <v>91389.199999999983</v>
      </c>
      <c r="J38" s="64">
        <f t="shared" si="20"/>
        <v>0</v>
      </c>
    </row>
    <row r="39" spans="2:10">
      <c r="B39" s="158"/>
      <c r="C39" s="155"/>
      <c r="D39" s="32" t="s">
        <v>46</v>
      </c>
      <c r="E39" s="34">
        <f>SUM(E34:E38)</f>
        <v>577022.9</v>
      </c>
      <c r="F39" s="34">
        <f t="shared" ref="F39:I39" si="21">SUM(F34:F38)</f>
        <v>0</v>
      </c>
      <c r="G39" s="34">
        <f t="shared" si="21"/>
        <v>68809.199999999983</v>
      </c>
      <c r="H39" s="34">
        <f t="shared" si="21"/>
        <v>31444</v>
      </c>
      <c r="I39" s="34">
        <f t="shared" si="21"/>
        <v>476769.69999999995</v>
      </c>
      <c r="J39" s="58">
        <f>SUM(J34:J38)</f>
        <v>0</v>
      </c>
    </row>
    <row r="40" spans="2:10">
      <c r="B40" s="170" t="s">
        <v>51</v>
      </c>
      <c r="C40" s="171"/>
      <c r="D40" s="171"/>
      <c r="E40" s="171"/>
      <c r="F40" s="171"/>
      <c r="G40" s="171"/>
      <c r="H40" s="171"/>
      <c r="I40" s="171"/>
      <c r="J40" s="172"/>
    </row>
    <row r="41" spans="2:10">
      <c r="B41" s="158" t="s">
        <v>46</v>
      </c>
      <c r="C41" s="155" t="s">
        <v>53</v>
      </c>
      <c r="D41" s="39">
        <v>2022</v>
      </c>
      <c r="E41" s="50">
        <f>SUM(F41:J41)</f>
        <v>25481.3</v>
      </c>
      <c r="F41" s="51">
        <f>F51+F57+F63+F74+F80+F86</f>
        <v>0</v>
      </c>
      <c r="G41" s="51">
        <f t="shared" ref="G41:J41" si="22">G51+G57+G63+G74+G80+G86</f>
        <v>5854.9</v>
      </c>
      <c r="H41" s="51">
        <f t="shared" si="22"/>
        <v>843.9</v>
      </c>
      <c r="I41" s="51">
        <f t="shared" si="22"/>
        <v>18782.5</v>
      </c>
      <c r="J41" s="105">
        <f t="shared" si="22"/>
        <v>0</v>
      </c>
    </row>
    <row r="42" spans="2:10">
      <c r="B42" s="158"/>
      <c r="C42" s="155"/>
      <c r="D42" s="40">
        <v>2023</v>
      </c>
      <c r="E42" s="41">
        <f>SUM(F42:J42)</f>
        <v>27616</v>
      </c>
      <c r="F42" s="48">
        <f>F52+F58+F64+F69+F75+F81+F87</f>
        <v>0</v>
      </c>
      <c r="G42" s="48">
        <f t="shared" ref="G42:J42" si="23">G52+G58+G64+G69+G75+G81+G87</f>
        <v>6712</v>
      </c>
      <c r="H42" s="48">
        <f t="shared" si="23"/>
        <v>843.9</v>
      </c>
      <c r="I42" s="48">
        <f t="shared" si="23"/>
        <v>20060.099999999999</v>
      </c>
      <c r="J42" s="66">
        <f t="shared" si="23"/>
        <v>0</v>
      </c>
    </row>
    <row r="43" spans="2:10">
      <c r="B43" s="158"/>
      <c r="C43" s="155"/>
      <c r="D43" s="91">
        <v>2024</v>
      </c>
      <c r="E43" s="41">
        <f>SUM(F43:J43)</f>
        <v>28156.1</v>
      </c>
      <c r="F43" s="48">
        <f>F47+F53+F59+F65+F70+F76+F82+F88</f>
        <v>0</v>
      </c>
      <c r="G43" s="48">
        <f t="shared" ref="G43:J43" si="24">G47+G53+G59+G65+G70+G76+G82+G88</f>
        <v>6854.2</v>
      </c>
      <c r="H43" s="48">
        <f t="shared" si="24"/>
        <v>843.9</v>
      </c>
      <c r="I43" s="48">
        <f t="shared" si="24"/>
        <v>20458</v>
      </c>
      <c r="J43" s="66">
        <f t="shared" si="24"/>
        <v>0</v>
      </c>
    </row>
    <row r="44" spans="2:10">
      <c r="B44" s="158"/>
      <c r="C44" s="155"/>
      <c r="D44" s="91">
        <v>2025</v>
      </c>
      <c r="E44" s="107">
        <f t="shared" ref="E44" si="25">SUM(F44:J44)</f>
        <v>26963.500000000004</v>
      </c>
      <c r="F44" s="48">
        <f t="shared" ref="F44:J44" si="26">F48+F54+F60+F66+F71+F77+F83+F89</f>
        <v>0</v>
      </c>
      <c r="G44" s="48">
        <f t="shared" si="26"/>
        <v>6854.2</v>
      </c>
      <c r="H44" s="48">
        <f t="shared" si="26"/>
        <v>0</v>
      </c>
      <c r="I44" s="48">
        <f t="shared" si="26"/>
        <v>20109.300000000003</v>
      </c>
      <c r="J44" s="66">
        <f t="shared" si="26"/>
        <v>0</v>
      </c>
    </row>
    <row r="45" spans="2:10">
      <c r="B45" s="158"/>
      <c r="C45" s="155"/>
      <c r="D45" s="42">
        <v>2026</v>
      </c>
      <c r="E45" s="108">
        <f>SUM(F45:J45)</f>
        <v>26963.5</v>
      </c>
      <c r="F45" s="48">
        <f>F49+F55+F61+F67+F72+F78+F84+F90</f>
        <v>0</v>
      </c>
      <c r="G45" s="48">
        <f t="shared" ref="G45:J45" si="27">G49+G55+G61+G67+G72+G78+G84+G90</f>
        <v>6854.2</v>
      </c>
      <c r="H45" s="48">
        <f t="shared" si="27"/>
        <v>0</v>
      </c>
      <c r="I45" s="48">
        <f t="shared" si="27"/>
        <v>20109.3</v>
      </c>
      <c r="J45" s="68">
        <f t="shared" si="27"/>
        <v>0</v>
      </c>
    </row>
    <row r="46" spans="2:10">
      <c r="B46" s="158"/>
      <c r="C46" s="155"/>
      <c r="D46" s="32" t="s">
        <v>46</v>
      </c>
      <c r="E46" s="38">
        <f>SUM(E41:E45)</f>
        <v>135180.4</v>
      </c>
      <c r="F46" s="38">
        <f t="shared" ref="F46:I46" si="28">SUM(F41:F45)</f>
        <v>0</v>
      </c>
      <c r="G46" s="38">
        <f t="shared" si="28"/>
        <v>33129.5</v>
      </c>
      <c r="H46" s="38">
        <f t="shared" si="28"/>
        <v>2531.6999999999998</v>
      </c>
      <c r="I46" s="38">
        <f t="shared" si="28"/>
        <v>99519.2</v>
      </c>
      <c r="J46" s="67">
        <f>SUM(J41:J45)</f>
        <v>0</v>
      </c>
    </row>
    <row r="47" spans="2:10">
      <c r="B47" s="152" t="s">
        <v>59</v>
      </c>
      <c r="C47" s="156" t="s">
        <v>53</v>
      </c>
      <c r="D47" s="91">
        <v>2024</v>
      </c>
      <c r="E47" s="41">
        <f>SUM(F47:J47)</f>
        <v>348.7</v>
      </c>
      <c r="F47" s="92"/>
      <c r="G47" s="92"/>
      <c r="H47" s="92"/>
      <c r="I47" s="92">
        <v>348.7</v>
      </c>
      <c r="J47" s="93"/>
    </row>
    <row r="48" spans="2:10">
      <c r="B48" s="153"/>
      <c r="C48" s="174"/>
      <c r="D48" s="91">
        <v>2025</v>
      </c>
      <c r="E48" s="41">
        <f t="shared" ref="E48" si="29">SUM(F48:J48)</f>
        <v>0</v>
      </c>
      <c r="F48" s="92"/>
      <c r="G48" s="92"/>
      <c r="H48" s="92"/>
      <c r="I48" s="92"/>
      <c r="J48" s="93"/>
    </row>
    <row r="49" spans="2:10">
      <c r="B49" s="153"/>
      <c r="C49" s="174"/>
      <c r="D49" s="42">
        <v>2026</v>
      </c>
      <c r="E49" s="41">
        <f>SUM(F49:J49)</f>
        <v>0</v>
      </c>
      <c r="F49" s="49"/>
      <c r="G49" s="49"/>
      <c r="H49" s="49"/>
      <c r="I49" s="49"/>
      <c r="J49" s="68"/>
    </row>
    <row r="50" spans="2:10">
      <c r="B50" s="159"/>
      <c r="C50" s="173"/>
      <c r="D50" s="32" t="s">
        <v>46</v>
      </c>
      <c r="E50" s="38">
        <f>SUM(E47:E49)</f>
        <v>348.7</v>
      </c>
      <c r="F50" s="38">
        <f t="shared" ref="F50:J50" si="30">SUM(F47:F49)</f>
        <v>0</v>
      </c>
      <c r="G50" s="38">
        <f t="shared" si="30"/>
        <v>0</v>
      </c>
      <c r="H50" s="38">
        <f t="shared" si="30"/>
        <v>0</v>
      </c>
      <c r="I50" s="38">
        <f t="shared" si="30"/>
        <v>348.7</v>
      </c>
      <c r="J50" s="67">
        <f t="shared" si="30"/>
        <v>0</v>
      </c>
    </row>
    <row r="51" spans="2:10">
      <c r="B51" s="152" t="s">
        <v>52</v>
      </c>
      <c r="C51" s="155" t="s">
        <v>53</v>
      </c>
      <c r="D51" s="39">
        <v>2022</v>
      </c>
      <c r="E51" s="50">
        <f>SUM(F51:J51)</f>
        <v>12493</v>
      </c>
      <c r="F51" s="47"/>
      <c r="G51" s="47"/>
      <c r="H51" s="47"/>
      <c r="I51" s="47">
        <v>12493</v>
      </c>
      <c r="J51" s="65"/>
    </row>
    <row r="52" spans="2:10">
      <c r="B52" s="153"/>
      <c r="C52" s="155"/>
      <c r="D52" s="40">
        <v>2023</v>
      </c>
      <c r="E52" s="41">
        <f>SUM(F52:J52)</f>
        <v>13318.3</v>
      </c>
      <c r="F52" s="48"/>
      <c r="G52" s="48"/>
      <c r="H52" s="48"/>
      <c r="I52" s="48">
        <v>13318.3</v>
      </c>
      <c r="J52" s="66"/>
    </row>
    <row r="53" spans="2:10">
      <c r="B53" s="153"/>
      <c r="C53" s="155"/>
      <c r="D53" s="91">
        <v>2024</v>
      </c>
      <c r="E53" s="41">
        <f>SUM(F53:J53)</f>
        <v>13779.8</v>
      </c>
      <c r="F53" s="92"/>
      <c r="G53" s="92"/>
      <c r="H53" s="92"/>
      <c r="I53" s="92">
        <v>13779.8</v>
      </c>
      <c r="J53" s="93"/>
    </row>
    <row r="54" spans="2:10">
      <c r="B54" s="153"/>
      <c r="C54" s="155"/>
      <c r="D54" s="91">
        <v>2025</v>
      </c>
      <c r="E54" s="107">
        <f t="shared" ref="E54" si="31">SUM(F54:J54)</f>
        <v>13779.8</v>
      </c>
      <c r="F54" s="92"/>
      <c r="G54" s="92"/>
      <c r="H54" s="92"/>
      <c r="I54" s="92">
        <v>13779.8</v>
      </c>
      <c r="J54" s="93"/>
    </row>
    <row r="55" spans="2:10">
      <c r="B55" s="153"/>
      <c r="C55" s="155"/>
      <c r="D55" s="42">
        <v>2026</v>
      </c>
      <c r="E55" s="108">
        <f>SUM(F55:J55)</f>
        <v>13764.9</v>
      </c>
      <c r="F55" s="49"/>
      <c r="G55" s="49"/>
      <c r="H55" s="49"/>
      <c r="I55" s="49">
        <v>13764.9</v>
      </c>
      <c r="J55" s="68"/>
    </row>
    <row r="56" spans="2:10">
      <c r="B56" s="159"/>
      <c r="C56" s="155"/>
      <c r="D56" s="32" t="s">
        <v>46</v>
      </c>
      <c r="E56" s="38">
        <f>SUM(E51:E55)</f>
        <v>67135.799999999988</v>
      </c>
      <c r="F56" s="38">
        <f t="shared" ref="F56:I56" si="32">SUM(F51:F55)</f>
        <v>0</v>
      </c>
      <c r="G56" s="38">
        <f t="shared" si="32"/>
        <v>0</v>
      </c>
      <c r="H56" s="38">
        <f t="shared" si="32"/>
        <v>0</v>
      </c>
      <c r="I56" s="38">
        <f t="shared" si="32"/>
        <v>67135.799999999988</v>
      </c>
      <c r="J56" s="67">
        <f>SUM(J51:J55)</f>
        <v>0</v>
      </c>
    </row>
    <row r="57" spans="2:10">
      <c r="B57" s="152" t="s">
        <v>54</v>
      </c>
      <c r="C57" s="155" t="s">
        <v>53</v>
      </c>
      <c r="D57" s="39">
        <v>2022</v>
      </c>
      <c r="E57" s="50">
        <f>SUM(F57:J57)</f>
        <v>843.9</v>
      </c>
      <c r="F57" s="43"/>
      <c r="G57" s="43"/>
      <c r="H57" s="43">
        <v>843.9</v>
      </c>
      <c r="I57" s="43"/>
      <c r="J57" s="62"/>
    </row>
    <row r="58" spans="2:10">
      <c r="B58" s="153"/>
      <c r="C58" s="155"/>
      <c r="D58" s="40">
        <v>2023</v>
      </c>
      <c r="E58" s="41">
        <f>SUM(F58:J58)</f>
        <v>843.9</v>
      </c>
      <c r="F58" s="44"/>
      <c r="G58" s="44"/>
      <c r="H58" s="44">
        <v>843.9</v>
      </c>
      <c r="I58" s="44"/>
      <c r="J58" s="63"/>
    </row>
    <row r="59" spans="2:10">
      <c r="B59" s="153"/>
      <c r="C59" s="155"/>
      <c r="D59" s="91">
        <v>2024</v>
      </c>
      <c r="E59" s="41">
        <f>SUM(F59:J59)</f>
        <v>843.9</v>
      </c>
      <c r="F59" s="94"/>
      <c r="G59" s="94"/>
      <c r="H59" s="92">
        <v>843.9</v>
      </c>
      <c r="I59" s="94"/>
      <c r="J59" s="95"/>
    </row>
    <row r="60" spans="2:10">
      <c r="B60" s="153"/>
      <c r="C60" s="155"/>
      <c r="D60" s="91">
        <v>2025</v>
      </c>
      <c r="E60" s="107">
        <f t="shared" ref="E60" si="33">SUM(F60:J60)</f>
        <v>0</v>
      </c>
      <c r="F60" s="94"/>
      <c r="G60" s="94"/>
      <c r="H60" s="94"/>
      <c r="I60" s="94"/>
      <c r="J60" s="95"/>
    </row>
    <row r="61" spans="2:10">
      <c r="B61" s="153"/>
      <c r="C61" s="155"/>
      <c r="D61" s="42">
        <v>2026</v>
      </c>
      <c r="E61" s="108">
        <f>SUM(F61:J61)</f>
        <v>0</v>
      </c>
      <c r="F61" s="45"/>
      <c r="G61" s="45"/>
      <c r="H61" s="45"/>
      <c r="I61" s="45"/>
      <c r="J61" s="64"/>
    </row>
    <row r="62" spans="2:10">
      <c r="B62" s="159"/>
      <c r="C62" s="155"/>
      <c r="D62" s="32" t="s">
        <v>46</v>
      </c>
      <c r="E62" s="38">
        <f>SUM(E57:E61)</f>
        <v>2531.6999999999998</v>
      </c>
      <c r="F62" s="38">
        <f t="shared" ref="F62:I62" si="34">SUM(F57:F61)</f>
        <v>0</v>
      </c>
      <c r="G62" s="38">
        <f t="shared" si="34"/>
        <v>0</v>
      </c>
      <c r="H62" s="38">
        <f t="shared" si="34"/>
        <v>2531.6999999999998</v>
      </c>
      <c r="I62" s="38">
        <f t="shared" si="34"/>
        <v>0</v>
      </c>
      <c r="J62" s="67">
        <f>SUM(J57:J61)</f>
        <v>0</v>
      </c>
    </row>
    <row r="63" spans="2:10">
      <c r="B63" s="152" t="s">
        <v>55</v>
      </c>
      <c r="C63" s="155" t="s">
        <v>53</v>
      </c>
      <c r="D63" s="39">
        <v>2022</v>
      </c>
      <c r="E63" s="50">
        <f>SUM(F63:J63)</f>
        <v>826.4</v>
      </c>
      <c r="F63" s="47"/>
      <c r="G63" s="47"/>
      <c r="H63" s="47"/>
      <c r="I63" s="47">
        <v>826.4</v>
      </c>
      <c r="J63" s="65"/>
    </row>
    <row r="64" spans="2:10">
      <c r="B64" s="153"/>
      <c r="C64" s="155"/>
      <c r="D64" s="40">
        <v>2023</v>
      </c>
      <c r="E64" s="41">
        <f>SUM(F64:J64)</f>
        <v>632.5</v>
      </c>
      <c r="F64" s="48"/>
      <c r="G64" s="48"/>
      <c r="H64" s="48"/>
      <c r="I64" s="48">
        <v>632.5</v>
      </c>
      <c r="J64" s="66"/>
    </row>
    <row r="65" spans="2:10">
      <c r="B65" s="153"/>
      <c r="C65" s="155"/>
      <c r="D65" s="91">
        <v>2024</v>
      </c>
      <c r="E65" s="41">
        <f>SUM(F65:J65)</f>
        <v>57.6</v>
      </c>
      <c r="F65" s="92"/>
      <c r="G65" s="92"/>
      <c r="H65" s="92"/>
      <c r="I65" s="92">
        <v>57.6</v>
      </c>
      <c r="J65" s="93"/>
    </row>
    <row r="66" spans="2:10">
      <c r="B66" s="153"/>
      <c r="C66" s="155"/>
      <c r="D66" s="91">
        <v>2025</v>
      </c>
      <c r="E66" s="107">
        <f t="shared" ref="E66" si="35">SUM(F66:J66)</f>
        <v>57.6</v>
      </c>
      <c r="F66" s="92"/>
      <c r="G66" s="92"/>
      <c r="H66" s="92"/>
      <c r="I66" s="92">
        <v>57.6</v>
      </c>
      <c r="J66" s="93"/>
    </row>
    <row r="67" spans="2:10">
      <c r="B67" s="153"/>
      <c r="C67" s="155"/>
      <c r="D67" s="42">
        <v>2026</v>
      </c>
      <c r="E67" s="108">
        <f>SUM(F67:J67)</f>
        <v>57.6</v>
      </c>
      <c r="F67" s="49"/>
      <c r="G67" s="49"/>
      <c r="H67" s="49"/>
      <c r="I67" s="49">
        <v>57.6</v>
      </c>
      <c r="J67" s="68"/>
    </row>
    <row r="68" spans="2:10">
      <c r="B68" s="159"/>
      <c r="C68" s="155"/>
      <c r="D68" s="32" t="s">
        <v>46</v>
      </c>
      <c r="E68" s="38">
        <f>SUM(E63:E67)</f>
        <v>1631.6999999999998</v>
      </c>
      <c r="F68" s="38">
        <f t="shared" ref="F68:I68" si="36">SUM(F63:F67)</f>
        <v>0</v>
      </c>
      <c r="G68" s="38">
        <f t="shared" si="36"/>
        <v>0</v>
      </c>
      <c r="H68" s="38">
        <f t="shared" si="36"/>
        <v>0</v>
      </c>
      <c r="I68" s="38">
        <f t="shared" si="36"/>
        <v>1631.6999999999998</v>
      </c>
      <c r="J68" s="67">
        <f>SUM(J63:J67)</f>
        <v>0</v>
      </c>
    </row>
    <row r="69" spans="2:10">
      <c r="B69" s="153" t="s">
        <v>143</v>
      </c>
      <c r="C69" s="155" t="s">
        <v>53</v>
      </c>
      <c r="D69" s="40">
        <v>2023</v>
      </c>
      <c r="E69" s="41">
        <f>SUM(F69:J69)</f>
        <v>0</v>
      </c>
      <c r="F69" s="48"/>
      <c r="G69" s="48"/>
      <c r="H69" s="48"/>
      <c r="I69" s="48"/>
      <c r="J69" s="66"/>
    </row>
    <row r="70" spans="2:10">
      <c r="B70" s="153"/>
      <c r="C70" s="155"/>
      <c r="D70" s="91">
        <v>2024</v>
      </c>
      <c r="E70" s="41">
        <f>SUM(F70:J70)</f>
        <v>0</v>
      </c>
      <c r="F70" s="92"/>
      <c r="G70" s="92"/>
      <c r="H70" s="92"/>
      <c r="I70" s="92"/>
      <c r="J70" s="93"/>
    </row>
    <row r="71" spans="2:10">
      <c r="B71" s="153"/>
      <c r="C71" s="155"/>
      <c r="D71" s="91">
        <v>2025</v>
      </c>
      <c r="E71" s="107">
        <f t="shared" ref="E71" si="37">SUM(F71:J71)</f>
        <v>0</v>
      </c>
      <c r="F71" s="92"/>
      <c r="G71" s="92"/>
      <c r="H71" s="92"/>
      <c r="I71" s="92"/>
      <c r="J71" s="93"/>
    </row>
    <row r="72" spans="2:10">
      <c r="B72" s="153"/>
      <c r="C72" s="155"/>
      <c r="D72" s="42">
        <v>2026</v>
      </c>
      <c r="E72" s="108">
        <f>SUM(F72:J72)</f>
        <v>0</v>
      </c>
      <c r="F72" s="49"/>
      <c r="G72" s="49"/>
      <c r="H72" s="49"/>
      <c r="I72" s="49"/>
      <c r="J72" s="68"/>
    </row>
    <row r="73" spans="2:10">
      <c r="B73" s="159"/>
      <c r="C73" s="155"/>
      <c r="D73" s="32" t="s">
        <v>46</v>
      </c>
      <c r="E73" s="38">
        <f>SUM(E69:E72)</f>
        <v>0</v>
      </c>
      <c r="F73" s="38">
        <f t="shared" ref="F73:I73" si="38">SUM(F69:F72)</f>
        <v>0</v>
      </c>
      <c r="G73" s="38">
        <f t="shared" si="38"/>
        <v>0</v>
      </c>
      <c r="H73" s="38">
        <f t="shared" si="38"/>
        <v>0</v>
      </c>
      <c r="I73" s="38">
        <f t="shared" si="38"/>
        <v>0</v>
      </c>
      <c r="J73" s="67">
        <f>SUM(J69:J72)</f>
        <v>0</v>
      </c>
    </row>
    <row r="74" spans="2:10" ht="19.149999999999999" customHeight="1">
      <c r="B74" s="152" t="s">
        <v>56</v>
      </c>
      <c r="C74" s="155" t="s">
        <v>53</v>
      </c>
      <c r="D74" s="39">
        <v>2022</v>
      </c>
      <c r="E74" s="50">
        <f>SUM(F74:J74)</f>
        <v>10862.4</v>
      </c>
      <c r="F74" s="47"/>
      <c r="G74" s="47">
        <v>5431.2</v>
      </c>
      <c r="H74" s="47"/>
      <c r="I74" s="47">
        <v>5431.2</v>
      </c>
      <c r="J74" s="65"/>
    </row>
    <row r="75" spans="2:10" ht="18" customHeight="1">
      <c r="B75" s="153"/>
      <c r="C75" s="155"/>
      <c r="D75" s="40">
        <v>2023</v>
      </c>
      <c r="E75" s="41">
        <f>SUM(F75:J75)</f>
        <v>12120.4</v>
      </c>
      <c r="F75" s="48"/>
      <c r="G75" s="48">
        <v>6060.2</v>
      </c>
      <c r="H75" s="48"/>
      <c r="I75" s="48">
        <v>6060.2</v>
      </c>
      <c r="J75" s="66"/>
    </row>
    <row r="76" spans="2:10" ht="18" customHeight="1">
      <c r="B76" s="153"/>
      <c r="C76" s="155"/>
      <c r="D76" s="91">
        <v>2024</v>
      </c>
      <c r="E76" s="41">
        <f>SUM(F76:J76)</f>
        <v>12449</v>
      </c>
      <c r="F76" s="92"/>
      <c r="G76" s="92">
        <v>6224.5</v>
      </c>
      <c r="H76" s="92"/>
      <c r="I76" s="92">
        <v>6224.5</v>
      </c>
      <c r="J76" s="93"/>
    </row>
    <row r="77" spans="2:10" ht="20.45" customHeight="1">
      <c r="B77" s="153"/>
      <c r="C77" s="155"/>
      <c r="D77" s="91">
        <v>2025</v>
      </c>
      <c r="E77" s="107">
        <f t="shared" ref="E77" si="39">SUM(F77:J77)</f>
        <v>12449</v>
      </c>
      <c r="F77" s="92"/>
      <c r="G77" s="92">
        <v>6224.5</v>
      </c>
      <c r="H77" s="92"/>
      <c r="I77" s="92">
        <v>6224.5</v>
      </c>
      <c r="J77" s="93"/>
    </row>
    <row r="78" spans="2:10" ht="19.149999999999999" customHeight="1">
      <c r="B78" s="153"/>
      <c r="C78" s="155"/>
      <c r="D78" s="42">
        <v>2026</v>
      </c>
      <c r="E78" s="108">
        <f>SUM(F78:J78)</f>
        <v>12449</v>
      </c>
      <c r="F78" s="49"/>
      <c r="G78" s="49">
        <v>6224.5</v>
      </c>
      <c r="H78" s="49"/>
      <c r="I78" s="49">
        <v>6224.5</v>
      </c>
      <c r="J78" s="68"/>
    </row>
    <row r="79" spans="2:10" ht="19.899999999999999" customHeight="1">
      <c r="B79" s="159"/>
      <c r="C79" s="155"/>
      <c r="D79" s="32" t="s">
        <v>46</v>
      </c>
      <c r="E79" s="38">
        <f>SUM(E74:E78)</f>
        <v>60329.8</v>
      </c>
      <c r="F79" s="38">
        <f t="shared" ref="F79:I79" si="40">SUM(F74:F78)</f>
        <v>0</v>
      </c>
      <c r="G79" s="38">
        <f t="shared" si="40"/>
        <v>30164.9</v>
      </c>
      <c r="H79" s="38">
        <f t="shared" si="40"/>
        <v>0</v>
      </c>
      <c r="I79" s="38">
        <f t="shared" si="40"/>
        <v>30164.9</v>
      </c>
      <c r="J79" s="67">
        <f>SUM(J74:J78)</f>
        <v>0</v>
      </c>
    </row>
    <row r="80" spans="2:10">
      <c r="B80" s="152" t="s">
        <v>57</v>
      </c>
      <c r="C80" s="155" t="s">
        <v>53</v>
      </c>
      <c r="D80" s="39">
        <v>2022</v>
      </c>
      <c r="E80" s="50">
        <f>SUM(F80:J80)</f>
        <v>78.7</v>
      </c>
      <c r="F80" s="47"/>
      <c r="G80" s="47">
        <v>73.2</v>
      </c>
      <c r="H80" s="47"/>
      <c r="I80" s="47">
        <v>5.5</v>
      </c>
      <c r="J80" s="65"/>
    </row>
    <row r="81" spans="2:10">
      <c r="B81" s="153"/>
      <c r="C81" s="155"/>
      <c r="D81" s="40">
        <v>2023</v>
      </c>
      <c r="E81" s="41">
        <f>SUM(F81:J81)</f>
        <v>0</v>
      </c>
      <c r="F81" s="48"/>
      <c r="G81" s="48"/>
      <c r="H81" s="48"/>
      <c r="I81" s="48"/>
      <c r="J81" s="66"/>
    </row>
    <row r="82" spans="2:10">
      <c r="B82" s="153"/>
      <c r="C82" s="155"/>
      <c r="D82" s="91">
        <v>2024</v>
      </c>
      <c r="E82" s="41">
        <f>SUM(F82:J82)</f>
        <v>0</v>
      </c>
      <c r="F82" s="92"/>
      <c r="G82" s="92"/>
      <c r="H82" s="92"/>
      <c r="I82" s="92"/>
      <c r="J82" s="93"/>
    </row>
    <row r="83" spans="2:10">
      <c r="B83" s="153"/>
      <c r="C83" s="155"/>
      <c r="D83" s="91">
        <v>2025</v>
      </c>
      <c r="E83" s="107">
        <f t="shared" ref="E83" si="41">SUM(F83:J83)</f>
        <v>0</v>
      </c>
      <c r="F83" s="92"/>
      <c r="G83" s="92"/>
      <c r="H83" s="92"/>
      <c r="I83" s="92"/>
      <c r="J83" s="93"/>
    </row>
    <row r="84" spans="2:10">
      <c r="B84" s="153"/>
      <c r="C84" s="155"/>
      <c r="D84" s="42">
        <v>2026</v>
      </c>
      <c r="E84" s="108">
        <f>SUM(F84:J84)</f>
        <v>0</v>
      </c>
      <c r="F84" s="49"/>
      <c r="G84" s="49"/>
      <c r="H84" s="49"/>
      <c r="I84" s="49"/>
      <c r="J84" s="68"/>
    </row>
    <row r="85" spans="2:10">
      <c r="B85" s="159"/>
      <c r="C85" s="155"/>
      <c r="D85" s="32" t="s">
        <v>46</v>
      </c>
      <c r="E85" s="38">
        <f>SUM(E80:E84)</f>
        <v>78.7</v>
      </c>
      <c r="F85" s="38">
        <f t="shared" ref="F85:I85" si="42">SUM(F80:F84)</f>
        <v>0</v>
      </c>
      <c r="G85" s="38">
        <f t="shared" si="42"/>
        <v>73.2</v>
      </c>
      <c r="H85" s="38">
        <f t="shared" si="42"/>
        <v>0</v>
      </c>
      <c r="I85" s="38">
        <f t="shared" si="42"/>
        <v>5.5</v>
      </c>
      <c r="J85" s="67">
        <f>SUM(J80:J84)</f>
        <v>0</v>
      </c>
    </row>
    <row r="86" spans="2:10">
      <c r="B86" s="152" t="s">
        <v>153</v>
      </c>
      <c r="C86" s="155" t="s">
        <v>53</v>
      </c>
      <c r="D86" s="39">
        <v>2022</v>
      </c>
      <c r="E86" s="50">
        <f>SUM(F86:J86)</f>
        <v>376.9</v>
      </c>
      <c r="F86" s="47"/>
      <c r="G86" s="47">
        <v>350.5</v>
      </c>
      <c r="H86" s="47"/>
      <c r="I86" s="47">
        <v>26.4</v>
      </c>
      <c r="J86" s="65"/>
    </row>
    <row r="87" spans="2:10">
      <c r="B87" s="153"/>
      <c r="C87" s="155"/>
      <c r="D87" s="40">
        <v>2023</v>
      </c>
      <c r="E87" s="41">
        <f>SUM(F87:J87)</f>
        <v>700.9</v>
      </c>
      <c r="F87" s="48"/>
      <c r="G87" s="48">
        <v>651.79999999999995</v>
      </c>
      <c r="H87" s="48"/>
      <c r="I87" s="48">
        <v>49.1</v>
      </c>
      <c r="J87" s="66"/>
    </row>
    <row r="88" spans="2:10">
      <c r="B88" s="153"/>
      <c r="C88" s="155"/>
      <c r="D88" s="91">
        <v>2024</v>
      </c>
      <c r="E88" s="41">
        <f>SUM(F88:J88)</f>
        <v>677.1</v>
      </c>
      <c r="F88" s="92"/>
      <c r="G88" s="92">
        <v>629.70000000000005</v>
      </c>
      <c r="H88" s="92"/>
      <c r="I88" s="92">
        <v>47.4</v>
      </c>
      <c r="J88" s="93"/>
    </row>
    <row r="89" spans="2:10">
      <c r="B89" s="153"/>
      <c r="C89" s="155"/>
      <c r="D89" s="91">
        <v>2025</v>
      </c>
      <c r="E89" s="107">
        <f t="shared" ref="E89" si="43">SUM(F89:J89)</f>
        <v>677.1</v>
      </c>
      <c r="F89" s="92"/>
      <c r="G89" s="92">
        <v>629.70000000000005</v>
      </c>
      <c r="H89" s="92"/>
      <c r="I89" s="92">
        <v>47.4</v>
      </c>
      <c r="J89" s="93"/>
    </row>
    <row r="90" spans="2:10">
      <c r="B90" s="153"/>
      <c r="C90" s="155"/>
      <c r="D90" s="42">
        <v>2026</v>
      </c>
      <c r="E90" s="108">
        <f>SUM(F90:J90)</f>
        <v>692</v>
      </c>
      <c r="F90" s="49"/>
      <c r="G90" s="49">
        <v>629.70000000000005</v>
      </c>
      <c r="H90" s="49"/>
      <c r="I90" s="49">
        <v>62.3</v>
      </c>
      <c r="J90" s="68"/>
    </row>
    <row r="91" spans="2:10">
      <c r="B91" s="159"/>
      <c r="C91" s="155"/>
      <c r="D91" s="32" t="s">
        <v>46</v>
      </c>
      <c r="E91" s="38">
        <f>SUM(E86:E90)</f>
        <v>3124</v>
      </c>
      <c r="F91" s="38">
        <f t="shared" ref="F91:I91" si="44">SUM(F86:F90)</f>
        <v>0</v>
      </c>
      <c r="G91" s="38">
        <f t="shared" si="44"/>
        <v>2891.3999999999996</v>
      </c>
      <c r="H91" s="38">
        <f t="shared" si="44"/>
        <v>0</v>
      </c>
      <c r="I91" s="38">
        <f t="shared" si="44"/>
        <v>232.60000000000002</v>
      </c>
      <c r="J91" s="67">
        <f>SUM(J86:J90)</f>
        <v>0</v>
      </c>
    </row>
    <row r="92" spans="2:10">
      <c r="B92" s="160" t="s">
        <v>58</v>
      </c>
      <c r="C92" s="161"/>
      <c r="D92" s="161"/>
      <c r="E92" s="161"/>
      <c r="F92" s="161"/>
      <c r="G92" s="161"/>
      <c r="H92" s="161"/>
      <c r="I92" s="161"/>
      <c r="J92" s="162"/>
    </row>
    <row r="93" spans="2:10">
      <c r="B93" s="158" t="s">
        <v>46</v>
      </c>
      <c r="C93" s="155" t="s">
        <v>64</v>
      </c>
      <c r="D93" s="39">
        <v>2022</v>
      </c>
      <c r="E93" s="50">
        <f>SUM(F93:J93)</f>
        <v>44963.4</v>
      </c>
      <c r="F93" s="47">
        <f>F99+F105+F115+F124+F130+F136+F142+F148+F154</f>
        <v>0</v>
      </c>
      <c r="G93" s="47">
        <f t="shared" ref="G93:J93" si="45">G99+G105+G115+G124+G130+G136+G142+G148+G154</f>
        <v>5954.2999999999993</v>
      </c>
      <c r="H93" s="47">
        <f t="shared" si="45"/>
        <v>173.2</v>
      </c>
      <c r="I93" s="47">
        <f t="shared" si="45"/>
        <v>38835.9</v>
      </c>
      <c r="J93" s="65">
        <f t="shared" si="45"/>
        <v>0</v>
      </c>
    </row>
    <row r="94" spans="2:10">
      <c r="B94" s="158"/>
      <c r="C94" s="155"/>
      <c r="D94" s="40">
        <v>2023</v>
      </c>
      <c r="E94" s="41">
        <f>SUM(F94:J94)</f>
        <v>40258.200000000004</v>
      </c>
      <c r="F94" s="48">
        <f>F100+F106+F116+F119+F125+F131+F137+F143+F149+F155</f>
        <v>0</v>
      </c>
      <c r="G94" s="48">
        <f t="shared" ref="G94:J94" si="46">G100+G106+G116+G119+G125+G131+G137+G143+G149+G155</f>
        <v>6654.3</v>
      </c>
      <c r="H94" s="48">
        <f t="shared" si="46"/>
        <v>261</v>
      </c>
      <c r="I94" s="48">
        <f>I100+I106+I116+I119+I125+I131+I137+I143+I149+I155</f>
        <v>33342.9</v>
      </c>
      <c r="J94" s="66">
        <f t="shared" si="46"/>
        <v>0</v>
      </c>
    </row>
    <row r="95" spans="2:10">
      <c r="B95" s="158"/>
      <c r="C95" s="155"/>
      <c r="D95" s="91">
        <v>2024</v>
      </c>
      <c r="E95" s="41">
        <f>SUM(F95:J95)</f>
        <v>51718.6</v>
      </c>
      <c r="F95" s="48">
        <f>F101+F107+F111+F117+F120+F126+F132+F138+F144+F150+F156</f>
        <v>0</v>
      </c>
      <c r="G95" s="48">
        <f t="shared" ref="G95:J95" si="47">G101+G107+G111+G117+G120+G126+G132+G138+G144+G150+G156</f>
        <v>6341.9</v>
      </c>
      <c r="H95" s="48">
        <f t="shared" si="47"/>
        <v>13335.5</v>
      </c>
      <c r="I95" s="48">
        <f t="shared" si="47"/>
        <v>32041.199999999997</v>
      </c>
      <c r="J95" s="66">
        <f t="shared" si="47"/>
        <v>0</v>
      </c>
    </row>
    <row r="96" spans="2:10">
      <c r="B96" s="158"/>
      <c r="C96" s="155"/>
      <c r="D96" s="91">
        <v>2025</v>
      </c>
      <c r="E96" s="107">
        <f>SUM(F96:J96)</f>
        <v>43651.6</v>
      </c>
      <c r="F96" s="92">
        <f>F102+F108+F112+F121+F127+F133+F139+F145+F151+F157</f>
        <v>0</v>
      </c>
      <c r="G96" s="92">
        <f t="shared" ref="G96:J96" si="48">G102+G108+G112+G121+G127+G133+G139+G145+G151+G157</f>
        <v>6341.9</v>
      </c>
      <c r="H96" s="92">
        <f t="shared" si="48"/>
        <v>5115.5</v>
      </c>
      <c r="I96" s="92">
        <f t="shared" si="48"/>
        <v>32194.199999999997</v>
      </c>
      <c r="J96" s="93">
        <f t="shared" si="48"/>
        <v>0</v>
      </c>
    </row>
    <row r="97" spans="2:10">
      <c r="B97" s="158"/>
      <c r="C97" s="155"/>
      <c r="D97" s="42">
        <v>2026</v>
      </c>
      <c r="E97" s="108">
        <f>SUM(F97:J97)</f>
        <v>38745</v>
      </c>
      <c r="F97" s="92">
        <f>F103+F109+F113+F122+F128+F134+F140+F146+F152+F158</f>
        <v>0</v>
      </c>
      <c r="G97" s="92">
        <f t="shared" ref="G97:J97" si="49">G103+G109+G113+G122+G128+G134+G140+G146+G152+G158</f>
        <v>6341.9</v>
      </c>
      <c r="H97" s="92">
        <f t="shared" si="49"/>
        <v>209.2</v>
      </c>
      <c r="I97" s="92">
        <f t="shared" si="49"/>
        <v>32193.9</v>
      </c>
      <c r="J97" s="68">
        <f t="shared" si="49"/>
        <v>0</v>
      </c>
    </row>
    <row r="98" spans="2:10">
      <c r="B98" s="158"/>
      <c r="C98" s="155"/>
      <c r="D98" s="32" t="s">
        <v>46</v>
      </c>
      <c r="E98" s="38">
        <f>SUM(E93:E97)</f>
        <v>219336.80000000002</v>
      </c>
      <c r="F98" s="38">
        <f t="shared" ref="F98:I98" si="50">SUM(F93:F97)</f>
        <v>0</v>
      </c>
      <c r="G98" s="38">
        <f t="shared" si="50"/>
        <v>31634.300000000003</v>
      </c>
      <c r="H98" s="38">
        <f t="shared" si="50"/>
        <v>19094.400000000001</v>
      </c>
      <c r="I98" s="38">
        <f t="shared" si="50"/>
        <v>168608.1</v>
      </c>
      <c r="J98" s="67">
        <f>SUM(J93:J97)</f>
        <v>0</v>
      </c>
    </row>
    <row r="99" spans="2:10">
      <c r="B99" s="152" t="s">
        <v>59</v>
      </c>
      <c r="C99" s="155" t="s">
        <v>60</v>
      </c>
      <c r="D99" s="39">
        <v>2022</v>
      </c>
      <c r="E99" s="50">
        <f>SUM(F99:J99)</f>
        <v>1029.2</v>
      </c>
      <c r="F99" s="47"/>
      <c r="G99" s="47"/>
      <c r="H99" s="47"/>
      <c r="I99" s="47">
        <v>1029.2</v>
      </c>
      <c r="J99" s="65"/>
    </row>
    <row r="100" spans="2:10">
      <c r="B100" s="153"/>
      <c r="C100" s="155"/>
      <c r="D100" s="40">
        <v>2023</v>
      </c>
      <c r="E100" s="41">
        <f>SUM(F100:J100)</f>
        <v>392</v>
      </c>
      <c r="F100" s="48"/>
      <c r="G100" s="48"/>
      <c r="H100" s="48"/>
      <c r="I100" s="48">
        <v>392</v>
      </c>
      <c r="J100" s="66"/>
    </row>
    <row r="101" spans="2:10">
      <c r="B101" s="153"/>
      <c r="C101" s="155"/>
      <c r="D101" s="40">
        <v>2024</v>
      </c>
      <c r="E101" s="41">
        <f>SUM(F101:J101)</f>
        <v>392</v>
      </c>
      <c r="F101" s="92"/>
      <c r="G101" s="92"/>
      <c r="H101" s="92"/>
      <c r="I101" s="92">
        <v>392</v>
      </c>
      <c r="J101" s="93"/>
    </row>
    <row r="102" spans="2:10">
      <c r="B102" s="153"/>
      <c r="C102" s="155"/>
      <c r="D102" s="91">
        <v>2025</v>
      </c>
      <c r="E102" s="107">
        <f t="shared" ref="E102" si="51">SUM(F102:J102)</f>
        <v>469.7</v>
      </c>
      <c r="F102" s="92"/>
      <c r="G102" s="92"/>
      <c r="H102" s="92"/>
      <c r="I102" s="92">
        <v>469.7</v>
      </c>
      <c r="J102" s="93"/>
    </row>
    <row r="103" spans="2:10">
      <c r="B103" s="153"/>
      <c r="C103" s="155"/>
      <c r="D103" s="42">
        <v>2026</v>
      </c>
      <c r="E103" s="108">
        <f>SUM(F103:J103)</f>
        <v>469.4</v>
      </c>
      <c r="F103" s="49"/>
      <c r="G103" s="49"/>
      <c r="H103" s="49"/>
      <c r="I103" s="49">
        <v>469.4</v>
      </c>
      <c r="J103" s="68"/>
    </row>
    <row r="104" spans="2:10">
      <c r="B104" s="159"/>
      <c r="C104" s="155"/>
      <c r="D104" s="32" t="s">
        <v>46</v>
      </c>
      <c r="E104" s="38">
        <f>SUM(E99:E103)</f>
        <v>2752.3</v>
      </c>
      <c r="F104" s="38">
        <f t="shared" ref="F104:I104" si="52">SUM(F99:F103)</f>
        <v>0</v>
      </c>
      <c r="G104" s="38">
        <f t="shared" si="52"/>
        <v>0</v>
      </c>
      <c r="H104" s="38">
        <f t="shared" si="52"/>
        <v>0</v>
      </c>
      <c r="I104" s="38">
        <f t="shared" si="52"/>
        <v>2752.3</v>
      </c>
      <c r="J104" s="67">
        <f>SUM(J99:J103)</f>
        <v>0</v>
      </c>
    </row>
    <row r="105" spans="2:10">
      <c r="B105" s="152" t="s">
        <v>52</v>
      </c>
      <c r="C105" s="155" t="s">
        <v>60</v>
      </c>
      <c r="D105" s="39">
        <v>2022</v>
      </c>
      <c r="E105" s="50">
        <f>SUM(F105:J105)</f>
        <v>17700.7</v>
      </c>
      <c r="F105" s="47"/>
      <c r="G105" s="47"/>
      <c r="H105" s="47"/>
      <c r="I105" s="47">
        <v>17700.7</v>
      </c>
      <c r="J105" s="65"/>
    </row>
    <row r="106" spans="2:10">
      <c r="B106" s="153"/>
      <c r="C106" s="155"/>
      <c r="D106" s="40">
        <v>2023</v>
      </c>
      <c r="E106" s="41">
        <f>SUM(F106:J106)</f>
        <v>19732.900000000001</v>
      </c>
      <c r="F106" s="48"/>
      <c r="G106" s="48"/>
      <c r="H106" s="48"/>
      <c r="I106" s="48">
        <v>19732.900000000001</v>
      </c>
      <c r="J106" s="66"/>
    </row>
    <row r="107" spans="2:10">
      <c r="B107" s="153"/>
      <c r="C107" s="155"/>
      <c r="D107" s="91">
        <v>2024</v>
      </c>
      <c r="E107" s="41">
        <f>SUM(F107:J107)</f>
        <v>18832.599999999999</v>
      </c>
      <c r="F107" s="92"/>
      <c r="G107" s="92"/>
      <c r="H107" s="92"/>
      <c r="I107" s="92">
        <v>18832.599999999999</v>
      </c>
      <c r="J107" s="93"/>
    </row>
    <row r="108" spans="2:10">
      <c r="B108" s="153"/>
      <c r="C108" s="155"/>
      <c r="D108" s="91">
        <v>2025</v>
      </c>
      <c r="E108" s="107">
        <f t="shared" ref="E108" si="53">SUM(F108:J108)</f>
        <v>18832.599999999999</v>
      </c>
      <c r="F108" s="92"/>
      <c r="G108" s="92"/>
      <c r="H108" s="92"/>
      <c r="I108" s="92">
        <v>18832.599999999999</v>
      </c>
      <c r="J108" s="93"/>
    </row>
    <row r="109" spans="2:10">
      <c r="B109" s="153"/>
      <c r="C109" s="155"/>
      <c r="D109" s="42">
        <v>2026</v>
      </c>
      <c r="E109" s="108">
        <f>SUM(F109:J109)</f>
        <v>18832.599999999999</v>
      </c>
      <c r="F109" s="49"/>
      <c r="G109" s="49"/>
      <c r="H109" s="49"/>
      <c r="I109" s="49">
        <v>18832.599999999999</v>
      </c>
      <c r="J109" s="68"/>
    </row>
    <row r="110" spans="2:10">
      <c r="B110" s="159"/>
      <c r="C110" s="155"/>
      <c r="D110" s="32" t="s">
        <v>46</v>
      </c>
      <c r="E110" s="38">
        <f>SUM(E105:E109)</f>
        <v>93931.4</v>
      </c>
      <c r="F110" s="38">
        <f t="shared" ref="F110:I110" si="54">SUM(F105:F109)</f>
        <v>0</v>
      </c>
      <c r="G110" s="38">
        <f t="shared" si="54"/>
        <v>0</v>
      </c>
      <c r="H110" s="38">
        <f t="shared" si="54"/>
        <v>0</v>
      </c>
      <c r="I110" s="38">
        <f t="shared" si="54"/>
        <v>93931.4</v>
      </c>
      <c r="J110" s="67">
        <f>SUM(J105:J109)</f>
        <v>0</v>
      </c>
    </row>
    <row r="111" spans="2:10">
      <c r="B111" s="152" t="s">
        <v>142</v>
      </c>
      <c r="C111" s="155" t="s">
        <v>60</v>
      </c>
      <c r="D111" s="39">
        <v>2024</v>
      </c>
      <c r="E111" s="109">
        <f>SUM(F111:J111)</f>
        <v>12776.3</v>
      </c>
      <c r="F111" s="47"/>
      <c r="G111" s="47"/>
      <c r="H111" s="47">
        <v>12776.3</v>
      </c>
      <c r="I111" s="47"/>
      <c r="J111" s="65"/>
    </row>
    <row r="112" spans="2:10">
      <c r="B112" s="153"/>
      <c r="C112" s="155"/>
      <c r="D112" s="40">
        <v>2025</v>
      </c>
      <c r="E112" s="41">
        <f t="shared" ref="E112" si="55">SUM(F112:J112)</f>
        <v>4906.3</v>
      </c>
      <c r="F112" s="48"/>
      <c r="G112" s="48"/>
      <c r="H112" s="48">
        <v>4906.3</v>
      </c>
      <c r="I112" s="48"/>
      <c r="J112" s="66"/>
    </row>
    <row r="113" spans="2:10">
      <c r="B113" s="153"/>
      <c r="C113" s="155"/>
      <c r="D113" s="91">
        <v>2026</v>
      </c>
      <c r="E113" s="108">
        <f>SUM(F113:J113)</f>
        <v>0</v>
      </c>
      <c r="F113" s="92"/>
      <c r="G113" s="92"/>
      <c r="H113" s="92"/>
      <c r="I113" s="92"/>
      <c r="J113" s="93"/>
    </row>
    <row r="114" spans="2:10">
      <c r="B114" s="159"/>
      <c r="C114" s="155"/>
      <c r="D114" s="32" t="s">
        <v>46</v>
      </c>
      <c r="E114" s="38">
        <f>SUM(E111:E113)</f>
        <v>17682.599999999999</v>
      </c>
      <c r="F114" s="38">
        <f t="shared" ref="F114:J114" si="56">SUM(F111:F113)</f>
        <v>0</v>
      </c>
      <c r="G114" s="38">
        <f t="shared" si="56"/>
        <v>0</v>
      </c>
      <c r="H114" s="38">
        <f t="shared" si="56"/>
        <v>17682.599999999999</v>
      </c>
      <c r="I114" s="38">
        <f t="shared" si="56"/>
        <v>0</v>
      </c>
      <c r="J114" s="67">
        <f t="shared" si="56"/>
        <v>0</v>
      </c>
    </row>
    <row r="115" spans="2:10">
      <c r="B115" s="152" t="s">
        <v>61</v>
      </c>
      <c r="C115" s="155" t="s">
        <v>62</v>
      </c>
      <c r="D115" s="39">
        <v>2022</v>
      </c>
      <c r="E115" s="50">
        <f>SUM(F115:J115)</f>
        <v>173.2</v>
      </c>
      <c r="F115" s="47"/>
      <c r="G115" s="47"/>
      <c r="H115" s="47">
        <v>173.2</v>
      </c>
      <c r="I115" s="47"/>
      <c r="J115" s="65"/>
    </row>
    <row r="116" spans="2:10">
      <c r="B116" s="153"/>
      <c r="C116" s="155"/>
      <c r="D116" s="40">
        <v>2023</v>
      </c>
      <c r="E116" s="41">
        <f>SUM(F116:J116)</f>
        <v>0</v>
      </c>
      <c r="F116" s="48"/>
      <c r="G116" s="48"/>
      <c r="H116" s="48"/>
      <c r="I116" s="48"/>
      <c r="J116" s="66"/>
    </row>
    <row r="117" spans="2:10">
      <c r="B117" s="153"/>
      <c r="C117" s="155"/>
      <c r="D117" s="91">
        <v>2024</v>
      </c>
      <c r="E117" s="41">
        <f>SUM(F117:J117)</f>
        <v>0</v>
      </c>
      <c r="F117" s="92"/>
      <c r="G117" s="92"/>
      <c r="H117" s="92"/>
      <c r="I117" s="92"/>
      <c r="J117" s="93"/>
    </row>
    <row r="118" spans="2:10">
      <c r="B118" s="159"/>
      <c r="C118" s="155"/>
      <c r="D118" s="32" t="s">
        <v>46</v>
      </c>
      <c r="E118" s="38">
        <f t="shared" ref="E118:J118" si="57">SUM(E115:E117)</f>
        <v>173.2</v>
      </c>
      <c r="F118" s="38">
        <f t="shared" si="57"/>
        <v>0</v>
      </c>
      <c r="G118" s="38">
        <f t="shared" si="57"/>
        <v>0</v>
      </c>
      <c r="H118" s="38">
        <f t="shared" si="57"/>
        <v>173.2</v>
      </c>
      <c r="I118" s="38">
        <f t="shared" si="57"/>
        <v>0</v>
      </c>
      <c r="J118" s="67">
        <f t="shared" si="57"/>
        <v>0</v>
      </c>
    </row>
    <row r="119" spans="2:10" ht="25.15" customHeight="1">
      <c r="B119" s="153" t="s">
        <v>129</v>
      </c>
      <c r="C119" s="155" t="s">
        <v>62</v>
      </c>
      <c r="D119" s="40">
        <v>2023</v>
      </c>
      <c r="E119" s="41">
        <f>SUM(F119:J119)</f>
        <v>261</v>
      </c>
      <c r="F119" s="48"/>
      <c r="G119" s="48"/>
      <c r="H119" s="48">
        <v>261</v>
      </c>
      <c r="I119" s="48"/>
      <c r="J119" s="66"/>
    </row>
    <row r="120" spans="2:10" ht="25.15" customHeight="1">
      <c r="B120" s="153"/>
      <c r="C120" s="155"/>
      <c r="D120" s="91">
        <v>2024</v>
      </c>
      <c r="E120" s="41">
        <f>SUM(F120:J120)</f>
        <v>559.20000000000005</v>
      </c>
      <c r="F120" s="92"/>
      <c r="G120" s="92"/>
      <c r="H120" s="92">
        <v>559.20000000000005</v>
      </c>
      <c r="I120" s="92"/>
      <c r="J120" s="93"/>
    </row>
    <row r="121" spans="2:10" ht="24.6" customHeight="1">
      <c r="B121" s="153"/>
      <c r="C121" s="155"/>
      <c r="D121" s="91">
        <v>2025</v>
      </c>
      <c r="E121" s="107">
        <f t="shared" ref="E121" si="58">SUM(F121:J121)</f>
        <v>209.2</v>
      </c>
      <c r="F121" s="92"/>
      <c r="G121" s="92"/>
      <c r="H121" s="92">
        <v>209.2</v>
      </c>
      <c r="I121" s="92"/>
      <c r="J121" s="93"/>
    </row>
    <row r="122" spans="2:10" ht="24.6" customHeight="1">
      <c r="B122" s="153"/>
      <c r="C122" s="155"/>
      <c r="D122" s="42">
        <v>2026</v>
      </c>
      <c r="E122" s="108">
        <f>SUM(F122:J122)</f>
        <v>209.2</v>
      </c>
      <c r="F122" s="49"/>
      <c r="G122" s="49"/>
      <c r="H122" s="49">
        <v>209.2</v>
      </c>
      <c r="I122" s="49"/>
      <c r="J122" s="68"/>
    </row>
    <row r="123" spans="2:10" ht="28.15" customHeight="1">
      <c r="B123" s="159"/>
      <c r="C123" s="155"/>
      <c r="D123" s="32" t="s">
        <v>46</v>
      </c>
      <c r="E123" s="38">
        <f>SUM(E119:E122)</f>
        <v>1238.6000000000001</v>
      </c>
      <c r="F123" s="38">
        <f t="shared" ref="F123:I123" si="59">SUM(F119:F122)</f>
        <v>0</v>
      </c>
      <c r="G123" s="38">
        <f t="shared" si="59"/>
        <v>0</v>
      </c>
      <c r="H123" s="38">
        <f>SUM(H119:H122)</f>
        <v>1238.6000000000001</v>
      </c>
      <c r="I123" s="38">
        <f t="shared" si="59"/>
        <v>0</v>
      </c>
      <c r="J123" s="67">
        <f>SUM(J119:J122)</f>
        <v>0</v>
      </c>
    </row>
    <row r="124" spans="2:10">
      <c r="B124" s="152" t="s">
        <v>105</v>
      </c>
      <c r="C124" s="155" t="s">
        <v>116</v>
      </c>
      <c r="D124" s="39">
        <v>2022</v>
      </c>
      <c r="E124" s="50">
        <f>SUM(F124:J124)</f>
        <v>1994.9</v>
      </c>
      <c r="F124" s="47"/>
      <c r="G124" s="47"/>
      <c r="H124" s="47"/>
      <c r="I124" s="47">
        <f>500+1494.9</f>
        <v>1994.9</v>
      </c>
      <c r="J124" s="65"/>
    </row>
    <row r="125" spans="2:10">
      <c r="B125" s="153"/>
      <c r="C125" s="155"/>
      <c r="D125" s="40">
        <v>2023</v>
      </c>
      <c r="E125" s="41">
        <f>SUM(F125:J125)</f>
        <v>0</v>
      </c>
      <c r="F125" s="48"/>
      <c r="G125" s="48"/>
      <c r="H125" s="48"/>
      <c r="I125" s="48"/>
      <c r="J125" s="66"/>
    </row>
    <row r="126" spans="2:10">
      <c r="B126" s="153"/>
      <c r="C126" s="155"/>
      <c r="D126" s="91">
        <v>2024</v>
      </c>
      <c r="E126" s="41">
        <f>SUM(F126:J126)</f>
        <v>0</v>
      </c>
      <c r="F126" s="92"/>
      <c r="G126" s="92"/>
      <c r="H126" s="92"/>
      <c r="I126" s="92"/>
      <c r="J126" s="93"/>
    </row>
    <row r="127" spans="2:10">
      <c r="B127" s="153"/>
      <c r="C127" s="155"/>
      <c r="D127" s="91">
        <v>2025</v>
      </c>
      <c r="E127" s="107">
        <f t="shared" ref="E127" si="60">SUM(F127:J127)</f>
        <v>0</v>
      </c>
      <c r="F127" s="92"/>
      <c r="G127" s="92"/>
      <c r="H127" s="92"/>
      <c r="I127" s="92"/>
      <c r="J127" s="93"/>
    </row>
    <row r="128" spans="2:10">
      <c r="B128" s="153"/>
      <c r="C128" s="155"/>
      <c r="D128" s="42">
        <v>2026</v>
      </c>
      <c r="E128" s="108">
        <f>SUM(F128:J128)</f>
        <v>0</v>
      </c>
      <c r="F128" s="49"/>
      <c r="G128" s="49"/>
      <c r="H128" s="49"/>
      <c r="I128" s="49"/>
      <c r="J128" s="68"/>
    </row>
    <row r="129" spans="2:10">
      <c r="B129" s="159"/>
      <c r="C129" s="155"/>
      <c r="D129" s="32" t="s">
        <v>46</v>
      </c>
      <c r="E129" s="38">
        <f>SUM(E124:E128)</f>
        <v>1994.9</v>
      </c>
      <c r="F129" s="38">
        <f t="shared" ref="F129:I129" si="61">SUM(F124:F128)</f>
        <v>0</v>
      </c>
      <c r="G129" s="38">
        <f t="shared" si="61"/>
        <v>0</v>
      </c>
      <c r="H129" s="38">
        <f t="shared" si="61"/>
        <v>0</v>
      </c>
      <c r="I129" s="38">
        <f t="shared" si="61"/>
        <v>1994.9</v>
      </c>
      <c r="J129" s="67">
        <f>SUM(J124:J128)</f>
        <v>0</v>
      </c>
    </row>
    <row r="130" spans="2:10">
      <c r="B130" s="152" t="s">
        <v>118</v>
      </c>
      <c r="C130" s="155" t="s">
        <v>117</v>
      </c>
      <c r="D130" s="39">
        <v>2022</v>
      </c>
      <c r="E130" s="50">
        <f>SUM(F130:J130)</f>
        <v>675</v>
      </c>
      <c r="F130" s="47"/>
      <c r="G130" s="47"/>
      <c r="H130" s="47"/>
      <c r="I130" s="47">
        <v>675</v>
      </c>
      <c r="J130" s="65"/>
    </row>
    <row r="131" spans="2:10">
      <c r="B131" s="153"/>
      <c r="C131" s="155"/>
      <c r="D131" s="40">
        <v>2023</v>
      </c>
      <c r="E131" s="41">
        <f>SUM(F131:J131)</f>
        <v>0</v>
      </c>
      <c r="F131" s="48"/>
      <c r="G131" s="48"/>
      <c r="H131" s="48"/>
      <c r="I131" s="48"/>
      <c r="J131" s="66"/>
    </row>
    <row r="132" spans="2:10">
      <c r="B132" s="153"/>
      <c r="C132" s="155"/>
      <c r="D132" s="91">
        <v>2024</v>
      </c>
      <c r="E132" s="41">
        <f>SUM(F132:J132)</f>
        <v>0</v>
      </c>
      <c r="F132" s="92"/>
      <c r="G132" s="92"/>
      <c r="H132" s="92"/>
      <c r="I132" s="92"/>
      <c r="J132" s="93"/>
    </row>
    <row r="133" spans="2:10">
      <c r="B133" s="153"/>
      <c r="C133" s="155"/>
      <c r="D133" s="91">
        <v>2025</v>
      </c>
      <c r="E133" s="107">
        <f t="shared" ref="E133" si="62">SUM(F133:J133)</f>
        <v>0</v>
      </c>
      <c r="F133" s="92"/>
      <c r="G133" s="92"/>
      <c r="H133" s="92"/>
      <c r="I133" s="92"/>
      <c r="J133" s="93"/>
    </row>
    <row r="134" spans="2:10">
      <c r="B134" s="153"/>
      <c r="C134" s="155"/>
      <c r="D134" s="42">
        <v>2026</v>
      </c>
      <c r="E134" s="108">
        <f>SUM(F134:J134)</f>
        <v>0</v>
      </c>
      <c r="F134" s="49"/>
      <c r="G134" s="49"/>
      <c r="H134" s="49"/>
      <c r="I134" s="49"/>
      <c r="J134" s="68"/>
    </row>
    <row r="135" spans="2:10">
      <c r="B135" s="159"/>
      <c r="C135" s="155"/>
      <c r="D135" s="32" t="s">
        <v>46</v>
      </c>
      <c r="E135" s="38">
        <f>SUM(E130:E134)</f>
        <v>675</v>
      </c>
      <c r="F135" s="38">
        <f t="shared" ref="F135:I135" si="63">SUM(F130:F134)</f>
        <v>0</v>
      </c>
      <c r="G135" s="38">
        <f t="shared" si="63"/>
        <v>0</v>
      </c>
      <c r="H135" s="38">
        <f t="shared" si="63"/>
        <v>0</v>
      </c>
      <c r="I135" s="38">
        <f t="shared" si="63"/>
        <v>675</v>
      </c>
      <c r="J135" s="67">
        <f>SUM(J130:J134)</f>
        <v>0</v>
      </c>
    </row>
    <row r="136" spans="2:10">
      <c r="B136" s="152" t="s">
        <v>63</v>
      </c>
      <c r="C136" s="155" t="s">
        <v>64</v>
      </c>
      <c r="D136" s="39">
        <v>2022</v>
      </c>
      <c r="E136" s="50">
        <f>SUM(F136:J136)</f>
        <v>11768.7</v>
      </c>
      <c r="F136" s="47"/>
      <c r="G136" s="47"/>
      <c r="H136" s="47"/>
      <c r="I136" s="47">
        <v>11768.7</v>
      </c>
      <c r="J136" s="65"/>
    </row>
    <row r="137" spans="2:10">
      <c r="B137" s="153"/>
      <c r="C137" s="155"/>
      <c r="D137" s="40">
        <v>2023</v>
      </c>
      <c r="E137" s="41">
        <f>SUM(F137:J137)</f>
        <v>6563.7</v>
      </c>
      <c r="F137" s="48"/>
      <c r="G137" s="48"/>
      <c r="H137" s="48"/>
      <c r="I137" s="48">
        <v>6563.7</v>
      </c>
      <c r="J137" s="66"/>
    </row>
    <row r="138" spans="2:10">
      <c r="B138" s="153"/>
      <c r="C138" s="155"/>
      <c r="D138" s="91">
        <v>2024</v>
      </c>
      <c r="E138" s="41">
        <f>SUM(F138:J138)</f>
        <v>6474.7</v>
      </c>
      <c r="F138" s="92"/>
      <c r="G138" s="92"/>
      <c r="H138" s="92"/>
      <c r="I138" s="92">
        <v>6474.7</v>
      </c>
      <c r="J138" s="93"/>
    </row>
    <row r="139" spans="2:10">
      <c r="B139" s="153"/>
      <c r="C139" s="155"/>
      <c r="D139" s="91">
        <v>2025</v>
      </c>
      <c r="E139" s="107">
        <f t="shared" ref="E139" si="64">SUM(F139:J139)</f>
        <v>6550</v>
      </c>
      <c r="F139" s="92"/>
      <c r="G139" s="92"/>
      <c r="H139" s="92"/>
      <c r="I139" s="92">
        <v>6550</v>
      </c>
      <c r="J139" s="93"/>
    </row>
    <row r="140" spans="2:10">
      <c r="B140" s="153"/>
      <c r="C140" s="155"/>
      <c r="D140" s="42">
        <v>2026</v>
      </c>
      <c r="E140" s="108">
        <f>SUM(F140:J140)</f>
        <v>6550</v>
      </c>
      <c r="F140" s="49"/>
      <c r="G140" s="49"/>
      <c r="H140" s="49"/>
      <c r="I140" s="49">
        <v>6550</v>
      </c>
      <c r="J140" s="68"/>
    </row>
    <row r="141" spans="2:10">
      <c r="B141" s="159"/>
      <c r="C141" s="155"/>
      <c r="D141" s="32" t="s">
        <v>46</v>
      </c>
      <c r="E141" s="38">
        <f>SUM(E136:E140)</f>
        <v>37907.100000000006</v>
      </c>
      <c r="F141" s="38">
        <f t="shared" ref="F141:H141" si="65">SUM(F136:F140)</f>
        <v>0</v>
      </c>
      <c r="G141" s="38">
        <f t="shared" si="65"/>
        <v>0</v>
      </c>
      <c r="H141" s="38">
        <f t="shared" si="65"/>
        <v>0</v>
      </c>
      <c r="I141" s="38">
        <f>SUM(I136:I140)</f>
        <v>37907.100000000006</v>
      </c>
      <c r="J141" s="67">
        <f>SUM(J136:J140)</f>
        <v>0</v>
      </c>
    </row>
    <row r="142" spans="2:10" ht="16.899999999999999" customHeight="1">
      <c r="B142" s="152" t="s">
        <v>56</v>
      </c>
      <c r="C142" s="155" t="s">
        <v>60</v>
      </c>
      <c r="D142" s="39">
        <v>2022</v>
      </c>
      <c r="E142" s="50">
        <f>SUM(F142:J142)</f>
        <v>11292.8</v>
      </c>
      <c r="F142" s="47"/>
      <c r="G142" s="47">
        <v>5646.4</v>
      </c>
      <c r="H142" s="47"/>
      <c r="I142" s="47">
        <v>5646.4</v>
      </c>
      <c r="J142" s="65"/>
    </row>
    <row r="143" spans="2:10" ht="18" customHeight="1">
      <c r="B143" s="153"/>
      <c r="C143" s="155"/>
      <c r="D143" s="40">
        <v>2023</v>
      </c>
      <c r="E143" s="41">
        <f>SUM(F143:J143)</f>
        <v>13308.6</v>
      </c>
      <c r="F143" s="48"/>
      <c r="G143" s="48">
        <v>6654.3</v>
      </c>
      <c r="H143" s="48"/>
      <c r="I143" s="48">
        <v>6654.3</v>
      </c>
      <c r="J143" s="66"/>
    </row>
    <row r="144" spans="2:10" ht="17.45" customHeight="1">
      <c r="B144" s="153"/>
      <c r="C144" s="155"/>
      <c r="D144" s="91">
        <v>2024</v>
      </c>
      <c r="E144" s="41">
        <f>SUM(F144:J144)</f>
        <v>12683.8</v>
      </c>
      <c r="F144" s="92"/>
      <c r="G144" s="92">
        <v>6341.9</v>
      </c>
      <c r="H144" s="92"/>
      <c r="I144" s="92">
        <v>6341.9</v>
      </c>
      <c r="J144" s="93"/>
    </row>
    <row r="145" spans="2:10" ht="19.149999999999999" customHeight="1">
      <c r="B145" s="153"/>
      <c r="C145" s="155"/>
      <c r="D145" s="91">
        <v>2025</v>
      </c>
      <c r="E145" s="107">
        <f t="shared" ref="E145" si="66">SUM(F145:J145)</f>
        <v>12683.8</v>
      </c>
      <c r="F145" s="92"/>
      <c r="G145" s="92">
        <v>6341.9</v>
      </c>
      <c r="H145" s="92"/>
      <c r="I145" s="92">
        <v>6341.9</v>
      </c>
      <c r="J145" s="93"/>
    </row>
    <row r="146" spans="2:10" ht="16.899999999999999" customHeight="1">
      <c r="B146" s="153"/>
      <c r="C146" s="155"/>
      <c r="D146" s="42">
        <v>2026</v>
      </c>
      <c r="E146" s="108">
        <f>SUM(F146:J146)</f>
        <v>12683.8</v>
      </c>
      <c r="F146" s="49"/>
      <c r="G146" s="49">
        <v>6341.9</v>
      </c>
      <c r="H146" s="49"/>
      <c r="I146" s="49">
        <v>6341.9</v>
      </c>
      <c r="J146" s="93"/>
    </row>
    <row r="147" spans="2:10" ht="20.45" customHeight="1">
      <c r="B147" s="159"/>
      <c r="C147" s="155"/>
      <c r="D147" s="32" t="s">
        <v>46</v>
      </c>
      <c r="E147" s="38">
        <f>SUM(E142:E146)</f>
        <v>62652.800000000003</v>
      </c>
      <c r="F147" s="38">
        <f t="shared" ref="F147:I147" si="67">SUM(F142:F146)</f>
        <v>0</v>
      </c>
      <c r="G147" s="38">
        <f t="shared" si="67"/>
        <v>31326.400000000001</v>
      </c>
      <c r="H147" s="38">
        <f t="shared" si="67"/>
        <v>0</v>
      </c>
      <c r="I147" s="38">
        <f t="shared" si="67"/>
        <v>31326.400000000001</v>
      </c>
      <c r="J147" s="67">
        <f>SUM(J142:J146)</f>
        <v>0</v>
      </c>
    </row>
    <row r="148" spans="2:10">
      <c r="B148" s="152" t="s">
        <v>57</v>
      </c>
      <c r="C148" s="155" t="s">
        <v>60</v>
      </c>
      <c r="D148" s="39">
        <v>2022</v>
      </c>
      <c r="E148" s="50">
        <f>SUM(F148:J148)</f>
        <v>228.9</v>
      </c>
      <c r="F148" s="47"/>
      <c r="G148" s="47">
        <v>212.9</v>
      </c>
      <c r="H148" s="47"/>
      <c r="I148" s="47">
        <v>16</v>
      </c>
      <c r="J148" s="65"/>
    </row>
    <row r="149" spans="2:10">
      <c r="B149" s="153"/>
      <c r="C149" s="155"/>
      <c r="D149" s="40">
        <v>2023</v>
      </c>
      <c r="E149" s="41">
        <f>SUM(F149:J149)</f>
        <v>0</v>
      </c>
      <c r="F149" s="48"/>
      <c r="G149" s="48"/>
      <c r="H149" s="48"/>
      <c r="I149" s="48"/>
      <c r="J149" s="66"/>
    </row>
    <row r="150" spans="2:10">
      <c r="B150" s="153"/>
      <c r="C150" s="155"/>
      <c r="D150" s="91">
        <v>2024</v>
      </c>
      <c r="E150" s="41">
        <f>SUM(F150:J150)</f>
        <v>0</v>
      </c>
      <c r="F150" s="92"/>
      <c r="G150" s="92"/>
      <c r="H150" s="92"/>
      <c r="I150" s="92"/>
      <c r="J150" s="93"/>
    </row>
    <row r="151" spans="2:10">
      <c r="B151" s="153"/>
      <c r="C151" s="155"/>
      <c r="D151" s="91">
        <v>2025</v>
      </c>
      <c r="E151" s="107">
        <f t="shared" ref="E151" si="68">SUM(F151:J151)</f>
        <v>0</v>
      </c>
      <c r="F151" s="92"/>
      <c r="G151" s="92"/>
      <c r="H151" s="92"/>
      <c r="I151" s="92"/>
      <c r="J151" s="93"/>
    </row>
    <row r="152" spans="2:10">
      <c r="B152" s="153"/>
      <c r="C152" s="155"/>
      <c r="D152" s="42">
        <v>2026</v>
      </c>
      <c r="E152" s="108">
        <f>SUM(F152:J152)</f>
        <v>0</v>
      </c>
      <c r="F152" s="49"/>
      <c r="G152" s="49"/>
      <c r="H152" s="49"/>
      <c r="I152" s="49"/>
      <c r="J152" s="68"/>
    </row>
    <row r="153" spans="2:10">
      <c r="B153" s="159"/>
      <c r="C153" s="155"/>
      <c r="D153" s="32" t="s">
        <v>46</v>
      </c>
      <c r="E153" s="38">
        <f>SUM(E148:E152)</f>
        <v>228.9</v>
      </c>
      <c r="F153" s="38">
        <f t="shared" ref="F153:I153" si="69">SUM(F148:F152)</f>
        <v>0</v>
      </c>
      <c r="G153" s="38">
        <f t="shared" si="69"/>
        <v>212.9</v>
      </c>
      <c r="H153" s="38">
        <f t="shared" si="69"/>
        <v>0</v>
      </c>
      <c r="I153" s="38">
        <f t="shared" si="69"/>
        <v>16</v>
      </c>
      <c r="J153" s="67">
        <f>SUM(J148:J152)</f>
        <v>0</v>
      </c>
    </row>
    <row r="154" spans="2:10">
      <c r="B154" s="152" t="s">
        <v>65</v>
      </c>
      <c r="C154" s="155" t="s">
        <v>60</v>
      </c>
      <c r="D154" s="39">
        <v>2022</v>
      </c>
      <c r="E154" s="50">
        <f>SUM(F154:J154)</f>
        <v>100</v>
      </c>
      <c r="F154" s="47"/>
      <c r="G154" s="47">
        <v>95</v>
      </c>
      <c r="H154" s="47"/>
      <c r="I154" s="47">
        <v>5</v>
      </c>
      <c r="J154" s="65"/>
    </row>
    <row r="155" spans="2:10">
      <c r="B155" s="153"/>
      <c r="C155" s="155"/>
      <c r="D155" s="40">
        <v>2023</v>
      </c>
      <c r="E155" s="41">
        <f>SUM(F155:J155)</f>
        <v>0</v>
      </c>
      <c r="F155" s="48"/>
      <c r="G155" s="48"/>
      <c r="H155" s="48"/>
      <c r="I155" s="48"/>
      <c r="J155" s="66"/>
    </row>
    <row r="156" spans="2:10">
      <c r="B156" s="153"/>
      <c r="C156" s="155"/>
      <c r="D156" s="91">
        <v>2024</v>
      </c>
      <c r="E156" s="41">
        <f>SUM(F156:J156)</f>
        <v>0</v>
      </c>
      <c r="F156" s="92"/>
      <c r="G156" s="92"/>
      <c r="H156" s="92"/>
      <c r="I156" s="92"/>
      <c r="J156" s="93"/>
    </row>
    <row r="157" spans="2:10">
      <c r="B157" s="153"/>
      <c r="C157" s="155"/>
      <c r="D157" s="91">
        <v>2025</v>
      </c>
      <c r="E157" s="107">
        <f t="shared" ref="E157" si="70">SUM(F157:J157)</f>
        <v>0</v>
      </c>
      <c r="F157" s="92"/>
      <c r="G157" s="92"/>
      <c r="H157" s="92"/>
      <c r="I157" s="92"/>
      <c r="J157" s="93"/>
    </row>
    <row r="158" spans="2:10">
      <c r="B158" s="153"/>
      <c r="C158" s="155"/>
      <c r="D158" s="42">
        <v>2026</v>
      </c>
      <c r="E158" s="108">
        <f>SUM(F158:J158)</f>
        <v>0</v>
      </c>
      <c r="F158" s="49"/>
      <c r="G158" s="49"/>
      <c r="H158" s="49"/>
      <c r="I158" s="49"/>
      <c r="J158" s="68"/>
    </row>
    <row r="159" spans="2:10">
      <c r="B159" s="159"/>
      <c r="C159" s="155"/>
      <c r="D159" s="32" t="s">
        <v>46</v>
      </c>
      <c r="E159" s="38">
        <f>SUM(E154:E158)</f>
        <v>100</v>
      </c>
      <c r="F159" s="38">
        <f t="shared" ref="F159:I159" si="71">SUM(F154:F158)</f>
        <v>0</v>
      </c>
      <c r="G159" s="38">
        <f t="shared" si="71"/>
        <v>95</v>
      </c>
      <c r="H159" s="38">
        <f t="shared" si="71"/>
        <v>0</v>
      </c>
      <c r="I159" s="38">
        <f t="shared" si="71"/>
        <v>5</v>
      </c>
      <c r="J159" s="67">
        <f>SUM(J154:J158)</f>
        <v>0</v>
      </c>
    </row>
    <row r="160" spans="2:10">
      <c r="B160" s="160" t="s">
        <v>66</v>
      </c>
      <c r="C160" s="161"/>
      <c r="D160" s="161"/>
      <c r="E160" s="161"/>
      <c r="F160" s="161"/>
      <c r="G160" s="161"/>
      <c r="H160" s="161"/>
      <c r="I160" s="161"/>
      <c r="J160" s="162"/>
    </row>
    <row r="161" spans="2:12">
      <c r="B161" s="152" t="s">
        <v>46</v>
      </c>
      <c r="C161" s="155" t="s">
        <v>62</v>
      </c>
      <c r="D161" s="39">
        <v>2022</v>
      </c>
      <c r="E161" s="50">
        <f>SUM(F161:J161)</f>
        <v>32044.799999999999</v>
      </c>
      <c r="F161" s="47">
        <f>F167</f>
        <v>0</v>
      </c>
      <c r="G161" s="47">
        <f t="shared" ref="G161:J161" si="72">G167</f>
        <v>0</v>
      </c>
      <c r="H161" s="47">
        <f t="shared" si="72"/>
        <v>0</v>
      </c>
      <c r="I161" s="47">
        <f>I167</f>
        <v>32044.799999999999</v>
      </c>
      <c r="J161" s="65">
        <f t="shared" si="72"/>
        <v>0</v>
      </c>
    </row>
    <row r="162" spans="2:12">
      <c r="B162" s="153"/>
      <c r="C162" s="155"/>
      <c r="D162" s="40">
        <v>2023</v>
      </c>
      <c r="E162" s="41">
        <f>SUM(F162:J162)</f>
        <v>32949</v>
      </c>
      <c r="F162" s="48">
        <f t="shared" ref="F162:J162" si="73">F168</f>
        <v>0</v>
      </c>
      <c r="G162" s="48">
        <f t="shared" si="73"/>
        <v>0</v>
      </c>
      <c r="H162" s="48">
        <f t="shared" si="73"/>
        <v>0</v>
      </c>
      <c r="I162" s="48">
        <f t="shared" si="73"/>
        <v>32949</v>
      </c>
      <c r="J162" s="66">
        <f t="shared" si="73"/>
        <v>0</v>
      </c>
    </row>
    <row r="163" spans="2:12">
      <c r="B163" s="153"/>
      <c r="C163" s="155"/>
      <c r="D163" s="91">
        <v>2024</v>
      </c>
      <c r="E163" s="41">
        <f>SUM(F163:J163)</f>
        <v>40339.800000000003</v>
      </c>
      <c r="F163" s="48">
        <f>F169+F173</f>
        <v>0</v>
      </c>
      <c r="G163" s="48">
        <f t="shared" ref="G163:J163" si="74">G169+G173</f>
        <v>0</v>
      </c>
      <c r="H163" s="48">
        <f>H169+H173</f>
        <v>1167</v>
      </c>
      <c r="I163" s="48">
        <f t="shared" si="74"/>
        <v>39172.800000000003</v>
      </c>
      <c r="J163" s="66">
        <f t="shared" si="74"/>
        <v>0</v>
      </c>
    </row>
    <row r="164" spans="2:12">
      <c r="B164" s="153"/>
      <c r="C164" s="155"/>
      <c r="D164" s="91">
        <v>2025</v>
      </c>
      <c r="E164" s="107">
        <f t="shared" ref="E164" si="75">SUM(F164:J164)</f>
        <v>34673.699999999997</v>
      </c>
      <c r="F164" s="48">
        <f t="shared" ref="F164:J164" si="76">F170+F174</f>
        <v>0</v>
      </c>
      <c r="G164" s="48">
        <f t="shared" si="76"/>
        <v>0</v>
      </c>
      <c r="H164" s="48">
        <f t="shared" si="76"/>
        <v>0</v>
      </c>
      <c r="I164" s="48">
        <f t="shared" si="76"/>
        <v>34673.699999999997</v>
      </c>
      <c r="J164" s="66">
        <f t="shared" si="76"/>
        <v>0</v>
      </c>
    </row>
    <row r="165" spans="2:12">
      <c r="B165" s="153"/>
      <c r="C165" s="155"/>
      <c r="D165" s="42">
        <v>2026</v>
      </c>
      <c r="E165" s="108">
        <f>SUM(F165:J165)</f>
        <v>34673.699999999997</v>
      </c>
      <c r="F165" s="48">
        <f>F171+F175</f>
        <v>0</v>
      </c>
      <c r="G165" s="48">
        <f t="shared" ref="G165:I165" si="77">G171+G175</f>
        <v>0</v>
      </c>
      <c r="H165" s="48">
        <f t="shared" si="77"/>
        <v>0</v>
      </c>
      <c r="I165" s="48">
        <f t="shared" si="77"/>
        <v>34673.699999999997</v>
      </c>
      <c r="J165" s="68">
        <f>J171+J175</f>
        <v>0</v>
      </c>
    </row>
    <row r="166" spans="2:12">
      <c r="B166" s="159"/>
      <c r="C166" s="155"/>
      <c r="D166" s="32" t="s">
        <v>46</v>
      </c>
      <c r="E166" s="38">
        <f>SUM(E161:E165)</f>
        <v>174681</v>
      </c>
      <c r="F166" s="38">
        <f t="shared" ref="F166:I166" si="78">SUM(F161:F165)</f>
        <v>0</v>
      </c>
      <c r="G166" s="38">
        <f t="shared" si="78"/>
        <v>0</v>
      </c>
      <c r="H166" s="38">
        <f t="shared" si="78"/>
        <v>1167</v>
      </c>
      <c r="I166" s="38">
        <f t="shared" si="78"/>
        <v>173514</v>
      </c>
      <c r="J166" s="67">
        <f>SUM(J161:J165)</f>
        <v>0</v>
      </c>
    </row>
    <row r="167" spans="2:12">
      <c r="B167" s="152" t="s">
        <v>52</v>
      </c>
      <c r="C167" s="155" t="s">
        <v>62</v>
      </c>
      <c r="D167" s="39">
        <v>2022</v>
      </c>
      <c r="E167" s="50">
        <f>SUM(F167:J167)</f>
        <v>32044.799999999999</v>
      </c>
      <c r="F167" s="47"/>
      <c r="G167" s="47"/>
      <c r="H167" s="47"/>
      <c r="I167" s="47">
        <v>32044.799999999999</v>
      </c>
      <c r="J167" s="65"/>
    </row>
    <row r="168" spans="2:12">
      <c r="B168" s="153"/>
      <c r="C168" s="155"/>
      <c r="D168" s="40">
        <v>2023</v>
      </c>
      <c r="E168" s="41">
        <f>SUM(F168:J168)</f>
        <v>32949</v>
      </c>
      <c r="F168" s="48"/>
      <c r="G168" s="48"/>
      <c r="H168" s="48"/>
      <c r="I168" s="48">
        <v>32949</v>
      </c>
      <c r="J168" s="66"/>
    </row>
    <row r="169" spans="2:12">
      <c r="B169" s="153"/>
      <c r="C169" s="155"/>
      <c r="D169" s="91">
        <v>2024</v>
      </c>
      <c r="E169" s="41">
        <f>SUM(F169:J169)</f>
        <v>39172.800000000003</v>
      </c>
      <c r="F169" s="92"/>
      <c r="G169" s="92"/>
      <c r="H169" s="92"/>
      <c r="I169" s="92">
        <v>39172.800000000003</v>
      </c>
      <c r="J169" s="93"/>
      <c r="L169" s="115"/>
    </row>
    <row r="170" spans="2:12">
      <c r="B170" s="153"/>
      <c r="C170" s="155"/>
      <c r="D170" s="91">
        <v>2025</v>
      </c>
      <c r="E170" s="107">
        <f t="shared" ref="E170" si="79">SUM(F170:J170)</f>
        <v>34673.699999999997</v>
      </c>
      <c r="F170" s="92"/>
      <c r="G170" s="92"/>
      <c r="H170" s="92"/>
      <c r="I170" s="92">
        <v>34673.699999999997</v>
      </c>
      <c r="J170" s="93"/>
    </row>
    <row r="171" spans="2:12">
      <c r="B171" s="153"/>
      <c r="C171" s="155"/>
      <c r="D171" s="42">
        <v>2026</v>
      </c>
      <c r="E171" s="108">
        <f>SUM(F171:J171)</f>
        <v>34673.699999999997</v>
      </c>
      <c r="F171" s="49"/>
      <c r="G171" s="49"/>
      <c r="H171" s="49"/>
      <c r="I171" s="49">
        <v>34673.699999999997</v>
      </c>
      <c r="J171" s="68"/>
    </row>
    <row r="172" spans="2:12">
      <c r="B172" s="159"/>
      <c r="C172" s="155"/>
      <c r="D172" s="32" t="s">
        <v>46</v>
      </c>
      <c r="E172" s="38">
        <f>SUM(E167:E171)</f>
        <v>173514</v>
      </c>
      <c r="F172" s="38">
        <f t="shared" ref="F172:I172" si="80">SUM(F167:F171)</f>
        <v>0</v>
      </c>
      <c r="G172" s="38">
        <f t="shared" si="80"/>
        <v>0</v>
      </c>
      <c r="H172" s="38">
        <f t="shared" si="80"/>
        <v>0</v>
      </c>
      <c r="I172" s="38">
        <f t="shared" si="80"/>
        <v>173514</v>
      </c>
      <c r="J172" s="67">
        <f>SUM(J167:J171)</f>
        <v>0</v>
      </c>
    </row>
    <row r="173" spans="2:12">
      <c r="B173" s="152" t="s">
        <v>142</v>
      </c>
      <c r="C173" s="155" t="s">
        <v>62</v>
      </c>
      <c r="D173" s="91">
        <v>2024</v>
      </c>
      <c r="E173" s="109">
        <f>SUM(F173:J173)</f>
        <v>1167</v>
      </c>
      <c r="F173" s="92"/>
      <c r="G173" s="92"/>
      <c r="H173" s="92">
        <v>1167</v>
      </c>
      <c r="I173" s="92"/>
      <c r="J173" s="93"/>
    </row>
    <row r="174" spans="2:12">
      <c r="B174" s="153"/>
      <c r="C174" s="155"/>
      <c r="D174" s="91">
        <v>2025</v>
      </c>
      <c r="E174" s="41">
        <f t="shared" ref="E174" si="81">SUM(F174:J174)</f>
        <v>0</v>
      </c>
      <c r="F174" s="92"/>
      <c r="G174" s="92"/>
      <c r="H174" s="92"/>
      <c r="I174" s="92"/>
      <c r="J174" s="93"/>
    </row>
    <row r="175" spans="2:12">
      <c r="B175" s="153"/>
      <c r="C175" s="155"/>
      <c r="D175" s="42">
        <v>2026</v>
      </c>
      <c r="E175" s="108">
        <f>SUM(F175:J175)</f>
        <v>0</v>
      </c>
      <c r="F175" s="49"/>
      <c r="G175" s="49"/>
      <c r="H175" s="49"/>
      <c r="I175" s="49"/>
      <c r="J175" s="68"/>
    </row>
    <row r="176" spans="2:12">
      <c r="B176" s="153"/>
      <c r="C176" s="155"/>
      <c r="D176" s="32" t="s">
        <v>46</v>
      </c>
      <c r="E176" s="38">
        <f>SUM(E173:E175)</f>
        <v>1167</v>
      </c>
      <c r="F176" s="38">
        <f t="shared" ref="F176:J176" si="82">SUM(F173:F175)</f>
        <v>0</v>
      </c>
      <c r="G176" s="38">
        <f t="shared" si="82"/>
        <v>0</v>
      </c>
      <c r="H176" s="38">
        <f t="shared" si="82"/>
        <v>1167</v>
      </c>
      <c r="I176" s="38">
        <f t="shared" si="82"/>
        <v>0</v>
      </c>
      <c r="J176" s="67">
        <f t="shared" si="82"/>
        <v>0</v>
      </c>
    </row>
    <row r="177" spans="2:12">
      <c r="B177" s="160" t="s">
        <v>67</v>
      </c>
      <c r="C177" s="161"/>
      <c r="D177" s="161"/>
      <c r="E177" s="161"/>
      <c r="F177" s="161"/>
      <c r="G177" s="161"/>
      <c r="H177" s="161"/>
      <c r="I177" s="161"/>
      <c r="J177" s="162"/>
    </row>
    <row r="178" spans="2:12">
      <c r="B178" s="158" t="s">
        <v>46</v>
      </c>
      <c r="C178" s="155" t="s">
        <v>62</v>
      </c>
      <c r="D178" s="39">
        <v>2022</v>
      </c>
      <c r="E178" s="50">
        <f>SUM(F178:J178)</f>
        <v>7545.1</v>
      </c>
      <c r="F178" s="47">
        <f>F184</f>
        <v>0</v>
      </c>
      <c r="G178" s="47">
        <f t="shared" ref="G178:I178" si="83">G184</f>
        <v>0</v>
      </c>
      <c r="H178" s="47">
        <f t="shared" si="83"/>
        <v>0</v>
      </c>
      <c r="I178" s="47">
        <f t="shared" si="83"/>
        <v>7545.1</v>
      </c>
      <c r="J178" s="65">
        <f>J184</f>
        <v>0</v>
      </c>
    </row>
    <row r="179" spans="2:12">
      <c r="B179" s="158"/>
      <c r="C179" s="155"/>
      <c r="D179" s="40">
        <v>2023</v>
      </c>
      <c r="E179" s="41">
        <f>SUM(F179:J179)</f>
        <v>7467.3</v>
      </c>
      <c r="F179" s="48">
        <f>F185+F190</f>
        <v>0</v>
      </c>
      <c r="G179" s="48">
        <f>G185+G190</f>
        <v>0</v>
      </c>
      <c r="H179" s="48">
        <f>H185+H190</f>
        <v>408.5</v>
      </c>
      <c r="I179" s="48">
        <f>I185+I190</f>
        <v>7058.8</v>
      </c>
      <c r="J179" s="66">
        <f t="shared" ref="J179" si="84">J185+J190</f>
        <v>0</v>
      </c>
    </row>
    <row r="180" spans="2:12">
      <c r="B180" s="158"/>
      <c r="C180" s="155"/>
      <c r="D180" s="91">
        <v>2024</v>
      </c>
      <c r="E180" s="41">
        <f>SUM(F180:J180)</f>
        <v>3700.7</v>
      </c>
      <c r="F180" s="48">
        <f>F186+F191</f>
        <v>0</v>
      </c>
      <c r="G180" s="48">
        <f t="shared" ref="G180:J180" si="85">G186+G191</f>
        <v>0</v>
      </c>
      <c r="H180" s="48">
        <f t="shared" si="85"/>
        <v>0</v>
      </c>
      <c r="I180" s="48">
        <f t="shared" si="85"/>
        <v>3700.7</v>
      </c>
      <c r="J180" s="66">
        <f t="shared" si="85"/>
        <v>0</v>
      </c>
    </row>
    <row r="181" spans="2:12">
      <c r="B181" s="158"/>
      <c r="C181" s="155"/>
      <c r="D181" s="91">
        <v>2025</v>
      </c>
      <c r="E181" s="107">
        <f t="shared" ref="E181" si="86">SUM(F181:J181)</f>
        <v>1854.9</v>
      </c>
      <c r="F181" s="48">
        <f t="shared" ref="F181:J181" si="87">F187+F192</f>
        <v>0</v>
      </c>
      <c r="G181" s="48">
        <f t="shared" si="87"/>
        <v>0</v>
      </c>
      <c r="H181" s="48">
        <f t="shared" si="87"/>
        <v>0</v>
      </c>
      <c r="I181" s="48">
        <f t="shared" si="87"/>
        <v>1854.9</v>
      </c>
      <c r="J181" s="66">
        <f t="shared" si="87"/>
        <v>0</v>
      </c>
    </row>
    <row r="182" spans="2:12">
      <c r="B182" s="158"/>
      <c r="C182" s="155"/>
      <c r="D182" s="42">
        <v>2026</v>
      </c>
      <c r="E182" s="108">
        <f>SUM(F182:J182)</f>
        <v>1854.9</v>
      </c>
      <c r="F182" s="48">
        <f t="shared" ref="F182:H182" si="88">F188+F193</f>
        <v>0</v>
      </c>
      <c r="G182" s="48">
        <f t="shared" si="88"/>
        <v>0</v>
      </c>
      <c r="H182" s="48">
        <f t="shared" si="88"/>
        <v>0</v>
      </c>
      <c r="I182" s="48">
        <f>I188+I193</f>
        <v>1854.9</v>
      </c>
      <c r="J182" s="68">
        <f>J188+J193</f>
        <v>0</v>
      </c>
    </row>
    <row r="183" spans="2:12">
      <c r="B183" s="158"/>
      <c r="C183" s="155"/>
      <c r="D183" s="32" t="s">
        <v>46</v>
      </c>
      <c r="E183" s="38">
        <f>SUM(E178:E182)</f>
        <v>22422.900000000005</v>
      </c>
      <c r="F183" s="38">
        <f t="shared" ref="F183:I183" si="89">SUM(F178:F182)</f>
        <v>0</v>
      </c>
      <c r="G183" s="38">
        <f t="shared" si="89"/>
        <v>0</v>
      </c>
      <c r="H183" s="38">
        <f t="shared" si="89"/>
        <v>408.5</v>
      </c>
      <c r="I183" s="38">
        <f t="shared" si="89"/>
        <v>22014.400000000005</v>
      </c>
      <c r="J183" s="67">
        <f>SUM(J178:J182)</f>
        <v>0</v>
      </c>
    </row>
    <row r="184" spans="2:12">
      <c r="B184" s="152" t="s">
        <v>68</v>
      </c>
      <c r="C184" s="155" t="s">
        <v>62</v>
      </c>
      <c r="D184" s="39">
        <v>2022</v>
      </c>
      <c r="E184" s="50">
        <f>SUM(F184:J184)</f>
        <v>7545.1</v>
      </c>
      <c r="F184" s="47"/>
      <c r="G184" s="47"/>
      <c r="H184" s="47"/>
      <c r="I184" s="47">
        <f>7075.1+470</f>
        <v>7545.1</v>
      </c>
      <c r="J184" s="65"/>
    </row>
    <row r="185" spans="2:12">
      <c r="B185" s="153"/>
      <c r="C185" s="155"/>
      <c r="D185" s="40">
        <v>2023</v>
      </c>
      <c r="E185" s="41">
        <f>SUM(F185:J185)</f>
        <v>7058.8</v>
      </c>
      <c r="F185" s="48"/>
      <c r="G185" s="48"/>
      <c r="H185" s="48"/>
      <c r="I185" s="48">
        <v>7058.8</v>
      </c>
      <c r="J185" s="66"/>
    </row>
    <row r="186" spans="2:12">
      <c r="B186" s="153"/>
      <c r="C186" s="155"/>
      <c r="D186" s="91">
        <v>2024</v>
      </c>
      <c r="E186" s="41">
        <f>SUM(F186:J186)</f>
        <v>3700.7</v>
      </c>
      <c r="F186" s="92"/>
      <c r="G186" s="92"/>
      <c r="H186" s="92"/>
      <c r="I186" s="92">
        <v>3700.7</v>
      </c>
      <c r="J186" s="93"/>
      <c r="L186" s="115"/>
    </row>
    <row r="187" spans="2:12">
      <c r="B187" s="153"/>
      <c r="C187" s="155"/>
      <c r="D187" s="91">
        <v>2025</v>
      </c>
      <c r="E187" s="107">
        <f t="shared" ref="E187" si="90">SUM(F187:J187)</f>
        <v>1854.9</v>
      </c>
      <c r="F187" s="92"/>
      <c r="G187" s="92"/>
      <c r="H187" s="92"/>
      <c r="I187" s="92">
        <v>1854.9</v>
      </c>
      <c r="J187" s="93"/>
    </row>
    <row r="188" spans="2:12">
      <c r="B188" s="153"/>
      <c r="C188" s="155"/>
      <c r="D188" s="42">
        <v>2026</v>
      </c>
      <c r="E188" s="108">
        <f>SUM(F188:J188)</f>
        <v>1854.9</v>
      </c>
      <c r="F188" s="49"/>
      <c r="G188" s="49"/>
      <c r="H188" s="49"/>
      <c r="I188" s="49">
        <v>1854.9</v>
      </c>
      <c r="J188" s="68"/>
    </row>
    <row r="189" spans="2:12">
      <c r="B189" s="159"/>
      <c r="C189" s="155"/>
      <c r="D189" s="32" t="s">
        <v>46</v>
      </c>
      <c r="E189" s="38">
        <f>SUM(E184:E188)</f>
        <v>22014.400000000005</v>
      </c>
      <c r="F189" s="38">
        <f t="shared" ref="F189" si="91">SUM(F184:F188)</f>
        <v>0</v>
      </c>
      <c r="G189" s="38">
        <f t="shared" ref="G189" si="92">SUM(G184:G188)</f>
        <v>0</v>
      </c>
      <c r="H189" s="38">
        <f t="shared" ref="H189" si="93">SUM(H184:H188)</f>
        <v>0</v>
      </c>
      <c r="I189" s="38">
        <f t="shared" ref="I189" si="94">SUM(I184:I188)</f>
        <v>22014.400000000005</v>
      </c>
      <c r="J189" s="67">
        <f t="shared" ref="J189" si="95">SUM(J184:J188)</f>
        <v>0</v>
      </c>
    </row>
    <row r="190" spans="2:12">
      <c r="B190" s="153" t="s">
        <v>142</v>
      </c>
      <c r="C190" s="156" t="s">
        <v>62</v>
      </c>
      <c r="D190" s="40">
        <v>2023</v>
      </c>
      <c r="E190" s="41">
        <f>SUM(F190:J190)</f>
        <v>408.5</v>
      </c>
      <c r="F190" s="48"/>
      <c r="G190" s="48"/>
      <c r="H190" s="48">
        <v>408.5</v>
      </c>
      <c r="I190" s="48"/>
      <c r="J190" s="66"/>
    </row>
    <row r="191" spans="2:12">
      <c r="B191" s="153"/>
      <c r="C191" s="174"/>
      <c r="D191" s="91">
        <v>2024</v>
      </c>
      <c r="E191" s="41">
        <f>SUM(F191:J191)</f>
        <v>0</v>
      </c>
      <c r="F191" s="92"/>
      <c r="G191" s="92"/>
      <c r="H191" s="92"/>
      <c r="I191" s="92"/>
      <c r="J191" s="93"/>
    </row>
    <row r="192" spans="2:12">
      <c r="B192" s="153"/>
      <c r="C192" s="174"/>
      <c r="D192" s="91">
        <v>2025</v>
      </c>
      <c r="E192" s="107">
        <f t="shared" ref="E192" si="96">SUM(F192:J192)</f>
        <v>0</v>
      </c>
      <c r="F192" s="92"/>
      <c r="G192" s="92"/>
      <c r="H192" s="92"/>
      <c r="I192" s="92"/>
      <c r="J192" s="93"/>
    </row>
    <row r="193" spans="2:10">
      <c r="B193" s="153"/>
      <c r="C193" s="174"/>
      <c r="D193" s="42">
        <v>2026</v>
      </c>
      <c r="E193" s="108">
        <f>SUM(F193:J193)</f>
        <v>0</v>
      </c>
      <c r="F193" s="49"/>
      <c r="G193" s="49"/>
      <c r="H193" s="49"/>
      <c r="I193" s="49"/>
      <c r="J193" s="68"/>
    </row>
    <row r="194" spans="2:10">
      <c r="B194" s="159"/>
      <c r="C194" s="173"/>
      <c r="D194" s="32" t="s">
        <v>46</v>
      </c>
      <c r="E194" s="38">
        <f t="shared" ref="E194:J194" si="97">SUM(E190:E193)</f>
        <v>408.5</v>
      </c>
      <c r="F194" s="38">
        <f t="shared" si="97"/>
        <v>0</v>
      </c>
      <c r="G194" s="38">
        <f t="shared" si="97"/>
        <v>0</v>
      </c>
      <c r="H194" s="38">
        <f t="shared" si="97"/>
        <v>408.5</v>
      </c>
      <c r="I194" s="38">
        <f t="shared" si="97"/>
        <v>0</v>
      </c>
      <c r="J194" s="67">
        <f t="shared" si="97"/>
        <v>0</v>
      </c>
    </row>
    <row r="195" spans="2:10">
      <c r="B195" s="160" t="s">
        <v>69</v>
      </c>
      <c r="C195" s="161"/>
      <c r="D195" s="161"/>
      <c r="E195" s="161"/>
      <c r="F195" s="161"/>
      <c r="G195" s="161"/>
      <c r="H195" s="161"/>
      <c r="I195" s="161"/>
      <c r="J195" s="162"/>
    </row>
    <row r="196" spans="2:10">
      <c r="B196" s="158" t="s">
        <v>46</v>
      </c>
      <c r="C196" s="155" t="s">
        <v>119</v>
      </c>
      <c r="D196" s="39">
        <v>2022</v>
      </c>
      <c r="E196" s="50">
        <f>SUM(F196:J196)</f>
        <v>6379.6999999999989</v>
      </c>
      <c r="F196" s="51">
        <f>F202+F206+F220+F226+F232</f>
        <v>0</v>
      </c>
      <c r="G196" s="51">
        <f t="shared" ref="G196:J196" si="98">G202+G206+G220+G226+G232</f>
        <v>3299.6</v>
      </c>
      <c r="H196" s="51">
        <f t="shared" si="98"/>
        <v>244.10000000000002</v>
      </c>
      <c r="I196" s="51">
        <f t="shared" si="98"/>
        <v>2835.9999999999995</v>
      </c>
      <c r="J196" s="105">
        <f t="shared" si="98"/>
        <v>0</v>
      </c>
    </row>
    <row r="197" spans="2:10">
      <c r="B197" s="158"/>
      <c r="C197" s="155"/>
      <c r="D197" s="40">
        <v>2023</v>
      </c>
      <c r="E197" s="41">
        <f>SUM(F197:J197)</f>
        <v>4660.3999999999996</v>
      </c>
      <c r="F197" s="48">
        <f>F203+F207+F210+F215+F221+F227+F233</f>
        <v>0</v>
      </c>
      <c r="G197" s="48">
        <f t="shared" ref="G197:J197" si="99">G203+G207+G210+G215+G221+G227+G233</f>
        <v>248.6</v>
      </c>
      <c r="H197" s="48">
        <f t="shared" si="99"/>
        <v>1806</v>
      </c>
      <c r="I197" s="48">
        <f t="shared" si="99"/>
        <v>2605.8000000000002</v>
      </c>
      <c r="J197" s="66">
        <f t="shared" si="99"/>
        <v>0</v>
      </c>
    </row>
    <row r="198" spans="2:10">
      <c r="B198" s="158"/>
      <c r="C198" s="155"/>
      <c r="D198" s="91">
        <v>2024</v>
      </c>
      <c r="E198" s="41">
        <f>SUM(F198:J198)</f>
        <v>4994.5</v>
      </c>
      <c r="F198" s="48">
        <f>F204+F208+F211+F216+F222+F228+F234</f>
        <v>0</v>
      </c>
      <c r="G198" s="48">
        <f t="shared" ref="G198:J198" si="100">G204+G208+G211+G216+G222+G228+G234</f>
        <v>248.6</v>
      </c>
      <c r="H198" s="48">
        <f>H204+H208+H211+H216+H222+H228+H234</f>
        <v>2188.5</v>
      </c>
      <c r="I198" s="48">
        <f t="shared" si="100"/>
        <v>2557.4</v>
      </c>
      <c r="J198" s="66">
        <f t="shared" si="100"/>
        <v>0</v>
      </c>
    </row>
    <row r="199" spans="2:10">
      <c r="B199" s="158"/>
      <c r="C199" s="155"/>
      <c r="D199" s="91">
        <v>2025</v>
      </c>
      <c r="E199" s="107">
        <f t="shared" ref="E199" si="101">SUM(F199:J199)</f>
        <v>4807.8999999999996</v>
      </c>
      <c r="F199" s="92">
        <f>F212+F217+F223+F229+F235</f>
        <v>0</v>
      </c>
      <c r="G199" s="92">
        <f t="shared" ref="G199:J199" si="102">G212+G217+G223+G229+G235</f>
        <v>248.6</v>
      </c>
      <c r="H199" s="92">
        <f t="shared" si="102"/>
        <v>2001.9</v>
      </c>
      <c r="I199" s="92">
        <f t="shared" si="102"/>
        <v>2557.4</v>
      </c>
      <c r="J199" s="93">
        <f t="shared" si="102"/>
        <v>0</v>
      </c>
    </row>
    <row r="200" spans="2:10">
      <c r="B200" s="158"/>
      <c r="C200" s="155"/>
      <c r="D200" s="42">
        <v>2026</v>
      </c>
      <c r="E200" s="108">
        <f>SUM(F200:J200)</f>
        <v>4559.3</v>
      </c>
      <c r="F200" s="92">
        <f>F213+F218+F224+F230+F236</f>
        <v>0</v>
      </c>
      <c r="G200" s="92">
        <f t="shared" ref="G200:I200" si="103">G213+G218+G224+G230+G236</f>
        <v>0</v>
      </c>
      <c r="H200" s="92">
        <f t="shared" si="103"/>
        <v>2001.9</v>
      </c>
      <c r="I200" s="92">
        <f t="shared" si="103"/>
        <v>2557.4</v>
      </c>
      <c r="J200" s="68">
        <f>J213+J218+J224+J230+J236</f>
        <v>0</v>
      </c>
    </row>
    <row r="201" spans="2:10">
      <c r="B201" s="158"/>
      <c r="C201" s="155"/>
      <c r="D201" s="32" t="s">
        <v>46</v>
      </c>
      <c r="E201" s="38">
        <f>SUM(E196:E200)</f>
        <v>25401.8</v>
      </c>
      <c r="F201" s="38">
        <f t="shared" ref="F201:J201" si="104">SUM(F196:F200)</f>
        <v>0</v>
      </c>
      <c r="G201" s="38">
        <f t="shared" si="104"/>
        <v>4045.3999999999996</v>
      </c>
      <c r="H201" s="38">
        <f t="shared" si="104"/>
        <v>8242.4</v>
      </c>
      <c r="I201" s="38">
        <f t="shared" si="104"/>
        <v>13113.999999999998</v>
      </c>
      <c r="J201" s="67">
        <f t="shared" si="104"/>
        <v>0</v>
      </c>
    </row>
    <row r="202" spans="2:10">
      <c r="B202" s="152" t="s">
        <v>70</v>
      </c>
      <c r="C202" s="155" t="s">
        <v>62</v>
      </c>
      <c r="D202" s="39">
        <v>2022</v>
      </c>
      <c r="E202" s="50">
        <f>SUM(F202:J202)</f>
        <v>190.9</v>
      </c>
      <c r="F202" s="47"/>
      <c r="G202" s="47"/>
      <c r="H202" s="47">
        <v>190.9</v>
      </c>
      <c r="I202" s="47"/>
      <c r="J202" s="65"/>
    </row>
    <row r="203" spans="2:10">
      <c r="B203" s="153"/>
      <c r="C203" s="155"/>
      <c r="D203" s="40">
        <v>2023</v>
      </c>
      <c r="E203" s="41">
        <f>SUM(F203:J203)</f>
        <v>0</v>
      </c>
      <c r="F203" s="48"/>
      <c r="G203" s="48"/>
      <c r="H203" s="48"/>
      <c r="I203" s="48"/>
      <c r="J203" s="66"/>
    </row>
    <row r="204" spans="2:10">
      <c r="B204" s="153"/>
      <c r="C204" s="155"/>
      <c r="D204" s="91">
        <v>2024</v>
      </c>
      <c r="E204" s="41">
        <f>SUM(F204:J204)</f>
        <v>0</v>
      </c>
      <c r="F204" s="92"/>
      <c r="G204" s="92"/>
      <c r="H204" s="92"/>
      <c r="I204" s="92"/>
      <c r="J204" s="93"/>
    </row>
    <row r="205" spans="2:10">
      <c r="B205" s="159"/>
      <c r="C205" s="155"/>
      <c r="D205" s="32" t="s">
        <v>46</v>
      </c>
      <c r="E205" s="38">
        <f t="shared" ref="E205:I205" si="105">SUM(E202:E204)</f>
        <v>190.9</v>
      </c>
      <c r="F205" s="38">
        <f t="shared" si="105"/>
        <v>0</v>
      </c>
      <c r="G205" s="38">
        <f t="shared" si="105"/>
        <v>0</v>
      </c>
      <c r="H205" s="38">
        <f t="shared" si="105"/>
        <v>190.9</v>
      </c>
      <c r="I205" s="38">
        <f t="shared" si="105"/>
        <v>0</v>
      </c>
      <c r="J205" s="67">
        <f>SUM(J202:J204)</f>
        <v>0</v>
      </c>
    </row>
    <row r="206" spans="2:10">
      <c r="B206" s="152" t="s">
        <v>71</v>
      </c>
      <c r="C206" s="155" t="s">
        <v>62</v>
      </c>
      <c r="D206" s="39">
        <v>2022</v>
      </c>
      <c r="E206" s="50">
        <f>SUM(F206:J206)</f>
        <v>53.2</v>
      </c>
      <c r="F206" s="47"/>
      <c r="G206" s="47"/>
      <c r="H206" s="47">
        <v>53.2</v>
      </c>
      <c r="I206" s="47"/>
      <c r="J206" s="65"/>
    </row>
    <row r="207" spans="2:10">
      <c r="B207" s="153"/>
      <c r="C207" s="155"/>
      <c r="D207" s="40">
        <v>2023</v>
      </c>
      <c r="E207" s="41">
        <f>SUM(F207:J207)</f>
        <v>0</v>
      </c>
      <c r="F207" s="48"/>
      <c r="G207" s="48"/>
      <c r="H207" s="48"/>
      <c r="I207" s="48"/>
      <c r="J207" s="66"/>
    </row>
    <row r="208" spans="2:10">
      <c r="B208" s="153"/>
      <c r="C208" s="155"/>
      <c r="D208" s="91">
        <v>2024</v>
      </c>
      <c r="E208" s="41">
        <f>SUM(F208:J208)</f>
        <v>0</v>
      </c>
      <c r="F208" s="92"/>
      <c r="G208" s="92"/>
      <c r="H208" s="92"/>
      <c r="I208" s="92"/>
      <c r="J208" s="93"/>
    </row>
    <row r="209" spans="2:10">
      <c r="B209" s="159"/>
      <c r="C209" s="155"/>
      <c r="D209" s="32" t="s">
        <v>46</v>
      </c>
      <c r="E209" s="38">
        <f t="shared" ref="E209:J209" si="106">SUM(E206:E208)</f>
        <v>53.2</v>
      </c>
      <c r="F209" s="38">
        <f t="shared" si="106"/>
        <v>0</v>
      </c>
      <c r="G209" s="38">
        <f t="shared" si="106"/>
        <v>0</v>
      </c>
      <c r="H209" s="38">
        <f t="shared" si="106"/>
        <v>53.2</v>
      </c>
      <c r="I209" s="38">
        <f t="shared" si="106"/>
        <v>0</v>
      </c>
      <c r="J209" s="67">
        <f t="shared" si="106"/>
        <v>0</v>
      </c>
    </row>
    <row r="210" spans="2:10" ht="19.149999999999999" customHeight="1">
      <c r="B210" s="153" t="s">
        <v>130</v>
      </c>
      <c r="C210" s="155" t="s">
        <v>62</v>
      </c>
      <c r="D210" s="40">
        <v>2023</v>
      </c>
      <c r="E210" s="41">
        <f>SUM(F210:J210)</f>
        <v>1199.5999999999999</v>
      </c>
      <c r="F210" s="48"/>
      <c r="G210" s="48"/>
      <c r="H210" s="48">
        <v>1199.5999999999999</v>
      </c>
      <c r="I210" s="48"/>
      <c r="J210" s="66"/>
    </row>
    <row r="211" spans="2:10" ht="18" customHeight="1">
      <c r="B211" s="153"/>
      <c r="C211" s="155"/>
      <c r="D211" s="91">
        <v>2024</v>
      </c>
      <c r="E211" s="41">
        <f>SUM(F211:J211)</f>
        <v>1420.9</v>
      </c>
      <c r="F211" s="92"/>
      <c r="G211" s="92"/>
      <c r="H211" s="48">
        <v>1420.9</v>
      </c>
      <c r="I211" s="92"/>
      <c r="J211" s="93"/>
    </row>
    <row r="212" spans="2:10" ht="18" customHeight="1">
      <c r="B212" s="153"/>
      <c r="C212" s="155"/>
      <c r="D212" s="91">
        <v>2025</v>
      </c>
      <c r="E212" s="107">
        <f t="shared" ref="E212" si="107">SUM(F212:J212)</f>
        <v>1234.3</v>
      </c>
      <c r="F212" s="92"/>
      <c r="G212" s="92"/>
      <c r="H212" s="92">
        <v>1234.3</v>
      </c>
      <c r="I212" s="92"/>
      <c r="J212" s="93"/>
    </row>
    <row r="213" spans="2:10" ht="17.45" customHeight="1">
      <c r="B213" s="153"/>
      <c r="C213" s="155"/>
      <c r="D213" s="42">
        <v>2026</v>
      </c>
      <c r="E213" s="108">
        <f>SUM(F213:J213)</f>
        <v>1234.3</v>
      </c>
      <c r="F213" s="49"/>
      <c r="G213" s="49"/>
      <c r="H213" s="49">
        <v>1234.3</v>
      </c>
      <c r="I213" s="49"/>
      <c r="J213" s="68"/>
    </row>
    <row r="214" spans="2:10" ht="19.899999999999999" customHeight="1">
      <c r="B214" s="159"/>
      <c r="C214" s="155"/>
      <c r="D214" s="32" t="s">
        <v>46</v>
      </c>
      <c r="E214" s="38">
        <f>SUM(E210:E213)</f>
        <v>5089.1000000000004</v>
      </c>
      <c r="F214" s="38">
        <f t="shared" ref="F214:J214" si="108">SUM(F210:F213)</f>
        <v>0</v>
      </c>
      <c r="G214" s="38">
        <f t="shared" si="108"/>
        <v>0</v>
      </c>
      <c r="H214" s="38">
        <f t="shared" si="108"/>
        <v>5089.1000000000004</v>
      </c>
      <c r="I214" s="38">
        <f t="shared" si="108"/>
        <v>0</v>
      </c>
      <c r="J214" s="67">
        <f t="shared" si="108"/>
        <v>0</v>
      </c>
    </row>
    <row r="215" spans="2:10">
      <c r="B215" s="153" t="s">
        <v>131</v>
      </c>
      <c r="C215" s="155" t="s">
        <v>62</v>
      </c>
      <c r="D215" s="40">
        <v>2023</v>
      </c>
      <c r="E215" s="41">
        <f>SUM(F215:J215)</f>
        <v>606.4</v>
      </c>
      <c r="F215" s="48"/>
      <c r="G215" s="48"/>
      <c r="H215" s="48">
        <v>606.4</v>
      </c>
      <c r="I215" s="48"/>
      <c r="J215" s="66"/>
    </row>
    <row r="216" spans="2:10">
      <c r="B216" s="153"/>
      <c r="C216" s="155"/>
      <c r="D216" s="91">
        <v>2024</v>
      </c>
      <c r="E216" s="41">
        <f>SUM(F216:J216)</f>
        <v>767.6</v>
      </c>
      <c r="F216" s="92"/>
      <c r="G216" s="92"/>
      <c r="H216" s="48">
        <v>767.6</v>
      </c>
      <c r="I216" s="92"/>
      <c r="J216" s="93"/>
    </row>
    <row r="217" spans="2:10">
      <c r="B217" s="153"/>
      <c r="C217" s="155"/>
      <c r="D217" s="91">
        <v>2025</v>
      </c>
      <c r="E217" s="107">
        <f t="shared" ref="E217" si="109">SUM(F217:J217)</f>
        <v>767.6</v>
      </c>
      <c r="F217" s="92"/>
      <c r="G217" s="92"/>
      <c r="H217" s="92">
        <v>767.6</v>
      </c>
      <c r="I217" s="92"/>
      <c r="J217" s="93"/>
    </row>
    <row r="218" spans="2:10">
      <c r="B218" s="153"/>
      <c r="C218" s="155"/>
      <c r="D218" s="42">
        <v>2026</v>
      </c>
      <c r="E218" s="108">
        <f>SUM(F218:J218)</f>
        <v>767.6</v>
      </c>
      <c r="F218" s="49"/>
      <c r="G218" s="49"/>
      <c r="H218" s="49">
        <v>767.6</v>
      </c>
      <c r="I218" s="49"/>
      <c r="J218" s="68"/>
    </row>
    <row r="219" spans="2:10">
      <c r="B219" s="159"/>
      <c r="C219" s="155"/>
      <c r="D219" s="32" t="s">
        <v>46</v>
      </c>
      <c r="E219" s="38">
        <f>SUM(E215:E218)</f>
        <v>2909.2</v>
      </c>
      <c r="F219" s="38">
        <f t="shared" ref="F219:J219" si="110">SUM(F215:F218)</f>
        <v>0</v>
      </c>
      <c r="G219" s="38">
        <f t="shared" si="110"/>
        <v>0</v>
      </c>
      <c r="H219" s="38">
        <f t="shared" si="110"/>
        <v>2909.2</v>
      </c>
      <c r="I219" s="38">
        <f t="shared" si="110"/>
        <v>0</v>
      </c>
      <c r="J219" s="67">
        <f t="shared" si="110"/>
        <v>0</v>
      </c>
    </row>
    <row r="220" spans="2:10">
      <c r="B220" s="152" t="s">
        <v>72</v>
      </c>
      <c r="C220" s="155" t="s">
        <v>62</v>
      </c>
      <c r="D220" s="39">
        <v>2022</v>
      </c>
      <c r="E220" s="50">
        <f>SUM(F220:J220)</f>
        <v>2587.6999999999998</v>
      </c>
      <c r="F220" s="47"/>
      <c r="G220" s="47"/>
      <c r="H220" s="47"/>
      <c r="I220" s="47">
        <v>2587.6999999999998</v>
      </c>
      <c r="J220" s="65"/>
    </row>
    <row r="221" spans="2:10">
      <c r="B221" s="153"/>
      <c r="C221" s="155"/>
      <c r="D221" s="40">
        <v>2023</v>
      </c>
      <c r="E221" s="41">
        <f>SUM(F221:J221)</f>
        <v>2587</v>
      </c>
      <c r="F221" s="48"/>
      <c r="G221" s="48"/>
      <c r="H221" s="48"/>
      <c r="I221" s="48">
        <v>2587</v>
      </c>
      <c r="J221" s="66"/>
    </row>
    <row r="222" spans="2:10">
      <c r="B222" s="153"/>
      <c r="C222" s="155"/>
      <c r="D222" s="91">
        <v>2024</v>
      </c>
      <c r="E222" s="41">
        <f>SUM(F222:J222)</f>
        <v>2538.6</v>
      </c>
      <c r="F222" s="92"/>
      <c r="G222" s="92"/>
      <c r="H222" s="92"/>
      <c r="I222" s="92">
        <v>2538.6</v>
      </c>
      <c r="J222" s="93"/>
    </row>
    <row r="223" spans="2:10">
      <c r="B223" s="153"/>
      <c r="C223" s="155"/>
      <c r="D223" s="91">
        <v>2025</v>
      </c>
      <c r="E223" s="107">
        <f t="shared" ref="E223" si="111">SUM(F223:J223)</f>
        <v>2538.6</v>
      </c>
      <c r="F223" s="92"/>
      <c r="G223" s="92"/>
      <c r="H223" s="92"/>
      <c r="I223" s="92">
        <v>2538.6</v>
      </c>
      <c r="J223" s="93"/>
    </row>
    <row r="224" spans="2:10">
      <c r="B224" s="153"/>
      <c r="C224" s="155"/>
      <c r="D224" s="42">
        <v>2026</v>
      </c>
      <c r="E224" s="108">
        <f>SUM(F224:J224)</f>
        <v>2538.6</v>
      </c>
      <c r="F224" s="49"/>
      <c r="G224" s="49"/>
      <c r="H224" s="49"/>
      <c r="I224" s="49">
        <v>2538.6</v>
      </c>
      <c r="J224" s="68"/>
    </row>
    <row r="225" spans="2:10">
      <c r="B225" s="159"/>
      <c r="C225" s="155"/>
      <c r="D225" s="32" t="s">
        <v>46</v>
      </c>
      <c r="E225" s="38">
        <f>SUM(E220:E224)</f>
        <v>12790.5</v>
      </c>
      <c r="F225" s="38">
        <f t="shared" ref="F225:I225" si="112">SUM(F220:F224)</f>
        <v>0</v>
      </c>
      <c r="G225" s="38">
        <f t="shared" si="112"/>
        <v>0</v>
      </c>
      <c r="H225" s="38">
        <f t="shared" si="112"/>
        <v>0</v>
      </c>
      <c r="I225" s="38">
        <f t="shared" si="112"/>
        <v>12790.5</v>
      </c>
      <c r="J225" s="67">
        <f>SUM(J220:J224)</f>
        <v>0</v>
      </c>
    </row>
    <row r="226" spans="2:10">
      <c r="B226" s="152" t="s">
        <v>73</v>
      </c>
      <c r="C226" s="155" t="s">
        <v>62</v>
      </c>
      <c r="D226" s="39">
        <v>2022</v>
      </c>
      <c r="E226" s="50">
        <f>SUM(F226:J226)</f>
        <v>253.29999999999998</v>
      </c>
      <c r="F226" s="47"/>
      <c r="G226" s="47">
        <v>235.6</v>
      </c>
      <c r="H226" s="47"/>
      <c r="I226" s="47">
        <v>17.7</v>
      </c>
      <c r="J226" s="65"/>
    </row>
    <row r="227" spans="2:10">
      <c r="B227" s="153"/>
      <c r="C227" s="155"/>
      <c r="D227" s="40">
        <v>2023</v>
      </c>
      <c r="E227" s="41">
        <f>SUM(F227:J227)</f>
        <v>267.39999999999998</v>
      </c>
      <c r="F227" s="48"/>
      <c r="G227" s="48">
        <v>248.6</v>
      </c>
      <c r="H227" s="48"/>
      <c r="I227" s="48">
        <v>18.8</v>
      </c>
      <c r="J227" s="66"/>
    </row>
    <row r="228" spans="2:10">
      <c r="B228" s="153"/>
      <c r="C228" s="155"/>
      <c r="D228" s="91">
        <v>2024</v>
      </c>
      <c r="E228" s="41">
        <f>SUM(F228:J228)</f>
        <v>267.39999999999998</v>
      </c>
      <c r="F228" s="92"/>
      <c r="G228" s="92">
        <v>248.6</v>
      </c>
      <c r="H228" s="92"/>
      <c r="I228" s="92">
        <v>18.8</v>
      </c>
      <c r="J228" s="93"/>
    </row>
    <row r="229" spans="2:10">
      <c r="B229" s="153"/>
      <c r="C229" s="155"/>
      <c r="D229" s="91">
        <v>2025</v>
      </c>
      <c r="E229" s="107">
        <f t="shared" ref="E229:E230" si="113">SUM(F229:J229)</f>
        <v>267.39999999999998</v>
      </c>
      <c r="F229" s="92"/>
      <c r="G229" s="92">
        <v>248.6</v>
      </c>
      <c r="H229" s="92"/>
      <c r="I229" s="92">
        <v>18.8</v>
      </c>
      <c r="J229" s="93"/>
    </row>
    <row r="230" spans="2:10">
      <c r="B230" s="153"/>
      <c r="C230" s="155"/>
      <c r="D230" s="42">
        <v>2026</v>
      </c>
      <c r="E230" s="108">
        <f t="shared" si="113"/>
        <v>18.8</v>
      </c>
      <c r="F230" s="49"/>
      <c r="G230" s="49"/>
      <c r="H230" s="49"/>
      <c r="I230" s="49">
        <v>18.8</v>
      </c>
      <c r="J230" s="68"/>
    </row>
    <row r="231" spans="2:10">
      <c r="B231" s="159"/>
      <c r="C231" s="155"/>
      <c r="D231" s="32" t="s">
        <v>46</v>
      </c>
      <c r="E231" s="38">
        <f>SUM(E226:E230)</f>
        <v>1074.3</v>
      </c>
      <c r="F231" s="38">
        <f t="shared" ref="F231:J231" si="114">SUM(F226:F230)</f>
        <v>0</v>
      </c>
      <c r="G231" s="38">
        <f t="shared" si="114"/>
        <v>981.4</v>
      </c>
      <c r="H231" s="38">
        <f t="shared" si="114"/>
        <v>0</v>
      </c>
      <c r="I231" s="38">
        <f t="shared" si="114"/>
        <v>92.899999999999991</v>
      </c>
      <c r="J231" s="67">
        <f t="shared" si="114"/>
        <v>0</v>
      </c>
    </row>
    <row r="232" spans="2:10">
      <c r="B232" s="152" t="s">
        <v>74</v>
      </c>
      <c r="C232" s="155" t="s">
        <v>119</v>
      </c>
      <c r="D232" s="39">
        <v>2022</v>
      </c>
      <c r="E232" s="50">
        <f>SUM(F232:J232)</f>
        <v>3294.6</v>
      </c>
      <c r="F232" s="47"/>
      <c r="G232" s="47">
        <v>3064</v>
      </c>
      <c r="H232" s="47"/>
      <c r="I232" s="47">
        <v>230.6</v>
      </c>
      <c r="J232" s="65"/>
    </row>
    <row r="233" spans="2:10">
      <c r="B233" s="153"/>
      <c r="C233" s="155"/>
      <c r="D233" s="40">
        <v>2023</v>
      </c>
      <c r="E233" s="41">
        <f>SUM(F233:J233)</f>
        <v>0</v>
      </c>
      <c r="F233" s="48"/>
      <c r="G233" s="48"/>
      <c r="H233" s="48"/>
      <c r="I233" s="48"/>
      <c r="J233" s="66"/>
    </row>
    <row r="234" spans="2:10">
      <c r="B234" s="153"/>
      <c r="C234" s="155"/>
      <c r="D234" s="91">
        <v>2024</v>
      </c>
      <c r="E234" s="41">
        <f>SUM(F234:J234)</f>
        <v>0</v>
      </c>
      <c r="F234" s="92"/>
      <c r="G234" s="92"/>
      <c r="H234" s="92"/>
      <c r="I234" s="92"/>
      <c r="J234" s="93"/>
    </row>
    <row r="235" spans="2:10">
      <c r="B235" s="153"/>
      <c r="C235" s="155"/>
      <c r="D235" s="91">
        <v>2025</v>
      </c>
      <c r="E235" s="107">
        <f t="shared" ref="E235" si="115">SUM(F235:J235)</f>
        <v>0</v>
      </c>
      <c r="F235" s="92"/>
      <c r="G235" s="92"/>
      <c r="H235" s="92"/>
      <c r="I235" s="92"/>
      <c r="J235" s="93"/>
    </row>
    <row r="236" spans="2:10">
      <c r="B236" s="153"/>
      <c r="C236" s="156"/>
      <c r="D236" s="42">
        <v>2026</v>
      </c>
      <c r="E236" s="108">
        <f>SUM(F236:J236)</f>
        <v>0</v>
      </c>
      <c r="F236" s="49"/>
      <c r="G236" s="49"/>
      <c r="H236" s="49"/>
      <c r="I236" s="49"/>
      <c r="J236" s="68"/>
    </row>
    <row r="237" spans="2:10" ht="19.5" thickBot="1">
      <c r="B237" s="154"/>
      <c r="C237" s="157"/>
      <c r="D237" s="69" t="s">
        <v>46</v>
      </c>
      <c r="E237" s="70">
        <f>SUM(E232:E236)</f>
        <v>3294.6</v>
      </c>
      <c r="F237" s="70">
        <f t="shared" ref="F237:I237" si="116">SUM(F232:F236)</f>
        <v>0</v>
      </c>
      <c r="G237" s="70">
        <f t="shared" si="116"/>
        <v>3064</v>
      </c>
      <c r="H237" s="70">
        <f t="shared" si="116"/>
        <v>0</v>
      </c>
      <c r="I237" s="70">
        <f t="shared" si="116"/>
        <v>230.6</v>
      </c>
      <c r="J237" s="71">
        <f>SUM(J232:J236)</f>
        <v>0</v>
      </c>
    </row>
  </sheetData>
  <mergeCells count="95">
    <mergeCell ref="C190:C194"/>
    <mergeCell ref="B47:B50"/>
    <mergeCell ref="C47:C50"/>
    <mergeCell ref="C215:C219"/>
    <mergeCell ref="B69:B73"/>
    <mergeCell ref="C69:C73"/>
    <mergeCell ref="C86:C91"/>
    <mergeCell ref="B99:B104"/>
    <mergeCell ref="C99:C104"/>
    <mergeCell ref="B92:J92"/>
    <mergeCell ref="B105:B110"/>
    <mergeCell ref="C105:C110"/>
    <mergeCell ref="B86:B91"/>
    <mergeCell ref="B115:B118"/>
    <mergeCell ref="C115:C118"/>
    <mergeCell ref="B142:B147"/>
    <mergeCell ref="C142:C147"/>
    <mergeCell ref="B148:B153"/>
    <mergeCell ref="C148:C153"/>
    <mergeCell ref="B74:B79"/>
    <mergeCell ref="C9:C14"/>
    <mergeCell ref="B40:J40"/>
    <mergeCell ref="B63:B68"/>
    <mergeCell ref="C63:C68"/>
    <mergeCell ref="B57:B62"/>
    <mergeCell ref="C57:C62"/>
    <mergeCell ref="B51:B56"/>
    <mergeCell ref="C51:C56"/>
    <mergeCell ref="C25:C28"/>
    <mergeCell ref="B34:B39"/>
    <mergeCell ref="C34:C39"/>
    <mergeCell ref="B41:B46"/>
    <mergeCell ref="C41:C46"/>
    <mergeCell ref="C210:C214"/>
    <mergeCell ref="B25:B28"/>
    <mergeCell ref="B29:B32"/>
    <mergeCell ref="B3:J3"/>
    <mergeCell ref="B6:B7"/>
    <mergeCell ref="C6:C7"/>
    <mergeCell ref="D6:D7"/>
    <mergeCell ref="E6:J6"/>
    <mergeCell ref="B4:J4"/>
    <mergeCell ref="B20:B23"/>
    <mergeCell ref="C20:C23"/>
    <mergeCell ref="B16:B19"/>
    <mergeCell ref="C16:C19"/>
    <mergeCell ref="B154:B159"/>
    <mergeCell ref="C154:C159"/>
    <mergeCell ref="B9:B14"/>
    <mergeCell ref="C29:C32"/>
    <mergeCell ref="C119:C123"/>
    <mergeCell ref="B136:B141"/>
    <mergeCell ref="C136:C141"/>
    <mergeCell ref="B130:B135"/>
    <mergeCell ref="C130:C135"/>
    <mergeCell ref="B124:B129"/>
    <mergeCell ref="C124:C129"/>
    <mergeCell ref="B111:B114"/>
    <mergeCell ref="C111:C114"/>
    <mergeCell ref="C74:C79"/>
    <mergeCell ref="B80:B85"/>
    <mergeCell ref="C80:C85"/>
    <mergeCell ref="B119:B123"/>
    <mergeCell ref="C226:C231"/>
    <mergeCell ref="B202:B205"/>
    <mergeCell ref="C202:C205"/>
    <mergeCell ref="B160:J160"/>
    <mergeCell ref="B177:J177"/>
    <mergeCell ref="B206:B209"/>
    <mergeCell ref="C206:C209"/>
    <mergeCell ref="B167:B172"/>
    <mergeCell ref="C167:C172"/>
    <mergeCell ref="B190:B194"/>
    <mergeCell ref="B161:B166"/>
    <mergeCell ref="C161:C166"/>
    <mergeCell ref="B184:B189"/>
    <mergeCell ref="C184:C189"/>
    <mergeCell ref="B215:B219"/>
    <mergeCell ref="B210:B214"/>
    <mergeCell ref="I2:J2"/>
    <mergeCell ref="I1:J1"/>
    <mergeCell ref="B232:B237"/>
    <mergeCell ref="C232:C237"/>
    <mergeCell ref="B93:B98"/>
    <mergeCell ref="C93:C98"/>
    <mergeCell ref="B178:B183"/>
    <mergeCell ref="C178:C183"/>
    <mergeCell ref="B196:B201"/>
    <mergeCell ref="C196:C201"/>
    <mergeCell ref="B220:B225"/>
    <mergeCell ref="C220:C225"/>
    <mergeCell ref="B195:J195"/>
    <mergeCell ref="B226:B231"/>
    <mergeCell ref="B173:B176"/>
    <mergeCell ref="C173:C176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культура МП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2023-01-24T12:06:00Z</cp:lastPrinted>
  <dcterms:created xsi:type="dcterms:W3CDTF">2021-11-01T10:33:17Z</dcterms:created>
  <dcterms:modified xsi:type="dcterms:W3CDTF">2024-07-10T08:47:08Z</dcterms:modified>
</cp:coreProperties>
</file>