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2"/>
  </bookViews>
  <sheets>
    <sheet name="Паспорт МП развитие ФКиС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I10" i="3"/>
  <c r="I23"/>
  <c r="I17"/>
  <c r="J33"/>
  <c r="I33"/>
  <c r="H33"/>
  <c r="G33"/>
  <c r="F33"/>
  <c r="E32"/>
  <c r="E31"/>
  <c r="E30"/>
  <c r="E29"/>
  <c r="E33" s="1"/>
  <c r="E28"/>
  <c r="J26"/>
  <c r="I26"/>
  <c r="H26"/>
  <c r="H20" s="1"/>
  <c r="G26"/>
  <c r="G20" s="1"/>
  <c r="F26"/>
  <c r="E26"/>
  <c r="J25"/>
  <c r="I25"/>
  <c r="H25"/>
  <c r="G25"/>
  <c r="F25"/>
  <c r="F19" s="1"/>
  <c r="E19" s="1"/>
  <c r="E25"/>
  <c r="J24"/>
  <c r="I24"/>
  <c r="I18" s="1"/>
  <c r="E18" s="1"/>
  <c r="H24"/>
  <c r="G24"/>
  <c r="F24"/>
  <c r="E24" s="1"/>
  <c r="J23"/>
  <c r="J17" s="1"/>
  <c r="I27"/>
  <c r="H23"/>
  <c r="H27" s="1"/>
  <c r="G23"/>
  <c r="G17" s="1"/>
  <c r="F23"/>
  <c r="J22"/>
  <c r="J27" s="1"/>
  <c r="I22"/>
  <c r="H22"/>
  <c r="H16" s="1"/>
  <c r="H21" s="1"/>
  <c r="G22"/>
  <c r="G27" s="1"/>
  <c r="F22"/>
  <c r="F27" s="1"/>
  <c r="E22"/>
  <c r="J20"/>
  <c r="I20"/>
  <c r="F20"/>
  <c r="E20" s="1"/>
  <c r="J19"/>
  <c r="I19"/>
  <c r="H19"/>
  <c r="G19"/>
  <c r="J18"/>
  <c r="H18"/>
  <c r="G18"/>
  <c r="F18"/>
  <c r="H17"/>
  <c r="F17"/>
  <c r="J16"/>
  <c r="J21" s="1"/>
  <c r="I16"/>
  <c r="F16"/>
  <c r="E17" l="1"/>
  <c r="E27"/>
  <c r="I21"/>
  <c r="E16"/>
  <c r="E21" s="1"/>
  <c r="G16"/>
  <c r="G21" s="1"/>
  <c r="E23"/>
  <c r="F21"/>
  <c r="I44" l="1"/>
  <c r="J46" l="1"/>
  <c r="G46"/>
  <c r="H46"/>
  <c r="I46"/>
  <c r="F46"/>
  <c r="F39" s="1"/>
  <c r="J45"/>
  <c r="G45"/>
  <c r="H45"/>
  <c r="I45"/>
  <c r="F45"/>
  <c r="G44"/>
  <c r="H44"/>
  <c r="J44"/>
  <c r="F44"/>
  <c r="F75"/>
  <c r="G75"/>
  <c r="H75"/>
  <c r="I75"/>
  <c r="J75"/>
  <c r="E74"/>
  <c r="E73"/>
  <c r="E72"/>
  <c r="E75" s="1"/>
  <c r="G43"/>
  <c r="H43"/>
  <c r="I43"/>
  <c r="J43"/>
  <c r="F43"/>
  <c r="G42"/>
  <c r="H42"/>
  <c r="I42"/>
  <c r="J42"/>
  <c r="F42"/>
  <c r="J51"/>
  <c r="I51"/>
  <c r="H51"/>
  <c r="G51"/>
  <c r="F51"/>
  <c r="E50"/>
  <c r="E49"/>
  <c r="E48"/>
  <c r="E51" l="1"/>
  <c r="I95"/>
  <c r="I83"/>
  <c r="G39" l="1"/>
  <c r="G13" s="1"/>
  <c r="J39"/>
  <c r="H39"/>
  <c r="I39"/>
  <c r="I13" s="1"/>
  <c r="F38"/>
  <c r="F12" s="1"/>
  <c r="J63"/>
  <c r="J57"/>
  <c r="F57"/>
  <c r="G57"/>
  <c r="H57"/>
  <c r="I57"/>
  <c r="E56"/>
  <c r="F63"/>
  <c r="G63"/>
  <c r="H63"/>
  <c r="I63"/>
  <c r="E62"/>
  <c r="J80"/>
  <c r="F80"/>
  <c r="G80"/>
  <c r="H80"/>
  <c r="I80"/>
  <c r="E79"/>
  <c r="J86"/>
  <c r="F86"/>
  <c r="G86"/>
  <c r="H86"/>
  <c r="I86"/>
  <c r="E85"/>
  <c r="I98"/>
  <c r="J98"/>
  <c r="J92"/>
  <c r="F92"/>
  <c r="G92"/>
  <c r="H92"/>
  <c r="I92"/>
  <c r="E91"/>
  <c r="F98"/>
  <c r="G98"/>
  <c r="H98"/>
  <c r="E97"/>
  <c r="J104"/>
  <c r="F104"/>
  <c r="G104"/>
  <c r="H104"/>
  <c r="I104"/>
  <c r="E103"/>
  <c r="J110"/>
  <c r="F110"/>
  <c r="G110"/>
  <c r="H110"/>
  <c r="I110"/>
  <c r="E109"/>
  <c r="J116"/>
  <c r="F116"/>
  <c r="G116"/>
  <c r="H116"/>
  <c r="I116"/>
  <c r="E115"/>
  <c r="J122"/>
  <c r="F122"/>
  <c r="G122"/>
  <c r="H122"/>
  <c r="I122"/>
  <c r="E121"/>
  <c r="J128"/>
  <c r="F128"/>
  <c r="G128"/>
  <c r="H128"/>
  <c r="I128"/>
  <c r="E127"/>
  <c r="J134"/>
  <c r="F134"/>
  <c r="G134"/>
  <c r="H134"/>
  <c r="I134"/>
  <c r="E133"/>
  <c r="J140"/>
  <c r="F140"/>
  <c r="G140"/>
  <c r="H140"/>
  <c r="I140"/>
  <c r="E139"/>
  <c r="J13" l="1"/>
  <c r="F13"/>
  <c r="H13"/>
  <c r="E46"/>
  <c r="G47"/>
  <c r="H35"/>
  <c r="J47"/>
  <c r="G37"/>
  <c r="H37"/>
  <c r="I37"/>
  <c r="J37"/>
  <c r="H38"/>
  <c r="G35"/>
  <c r="I35"/>
  <c r="G36"/>
  <c r="J36"/>
  <c r="G38"/>
  <c r="I38"/>
  <c r="J38"/>
  <c r="F47"/>
  <c r="E78"/>
  <c r="E77"/>
  <c r="E76"/>
  <c r="G40" l="1"/>
  <c r="E13"/>
  <c r="D40" i="1" s="1"/>
  <c r="J35" i="3"/>
  <c r="J40" s="1"/>
  <c r="E39"/>
  <c r="H47"/>
  <c r="I47"/>
  <c r="H36"/>
  <c r="H40" s="1"/>
  <c r="E80"/>
  <c r="I36"/>
  <c r="I40" s="1"/>
  <c r="F37"/>
  <c r="F36"/>
  <c r="E54"/>
  <c r="E60"/>
  <c r="J67"/>
  <c r="E66"/>
  <c r="J71"/>
  <c r="E70"/>
  <c r="E83"/>
  <c r="E89"/>
  <c r="E95"/>
  <c r="E101"/>
  <c r="E107"/>
  <c r="E113"/>
  <c r="E119"/>
  <c r="E125"/>
  <c r="E131"/>
  <c r="E138"/>
  <c r="H11" l="1"/>
  <c r="I11"/>
  <c r="F11"/>
  <c r="J11"/>
  <c r="E37"/>
  <c r="E44"/>
  <c r="G11" l="1"/>
  <c r="E11" s="1"/>
  <c r="D38" i="1" s="1"/>
  <c r="F49" i="2" l="1"/>
  <c r="I9" i="3" l="1"/>
  <c r="F35"/>
  <c r="F9" l="1"/>
  <c r="F40"/>
  <c r="E137"/>
  <c r="E136"/>
  <c r="E135"/>
  <c r="E132"/>
  <c r="E130"/>
  <c r="E129"/>
  <c r="E126"/>
  <c r="E124"/>
  <c r="E123"/>
  <c r="E120"/>
  <c r="E118"/>
  <c r="E117"/>
  <c r="E114"/>
  <c r="E112"/>
  <c r="E111"/>
  <c r="E108"/>
  <c r="E106"/>
  <c r="E105"/>
  <c r="E110" s="1"/>
  <c r="E102"/>
  <c r="E100"/>
  <c r="E99"/>
  <c r="E96"/>
  <c r="E94"/>
  <c r="E93"/>
  <c r="E90"/>
  <c r="E88"/>
  <c r="E84"/>
  <c r="E82"/>
  <c r="E81"/>
  <c r="I71"/>
  <c r="H71"/>
  <c r="G71"/>
  <c r="F71"/>
  <c r="E69"/>
  <c r="E68"/>
  <c r="I67"/>
  <c r="H67"/>
  <c r="G67"/>
  <c r="F67"/>
  <c r="E65"/>
  <c r="E64"/>
  <c r="E61"/>
  <c r="E59"/>
  <c r="E55"/>
  <c r="E53"/>
  <c r="E52"/>
  <c r="E71" l="1"/>
  <c r="E116"/>
  <c r="E140"/>
  <c r="E134"/>
  <c r="E104"/>
  <c r="E122"/>
  <c r="E128"/>
  <c r="E98"/>
  <c r="E92"/>
  <c r="E86"/>
  <c r="E63"/>
  <c r="E57"/>
  <c r="G10"/>
  <c r="J10"/>
  <c r="H9"/>
  <c r="J12"/>
  <c r="G12"/>
  <c r="H12"/>
  <c r="H10"/>
  <c r="I12"/>
  <c r="E67"/>
  <c r="E45"/>
  <c r="E43"/>
  <c r="E42"/>
  <c r="F10"/>
  <c r="F14" s="1"/>
  <c r="E47" l="1"/>
  <c r="H14"/>
  <c r="I14"/>
  <c r="E10"/>
  <c r="E36"/>
  <c r="J9"/>
  <c r="J14" s="1"/>
  <c r="G9"/>
  <c r="G14" s="1"/>
  <c r="E35"/>
  <c r="E38"/>
  <c r="E12"/>
  <c r="D39" i="1" s="1"/>
  <c r="E40" i="3" l="1"/>
  <c r="D37" i="1"/>
  <c r="E9" i="3"/>
  <c r="E14" s="1"/>
  <c r="D36" i="1" l="1"/>
  <c r="D41" s="1"/>
</calcChain>
</file>

<file path=xl/sharedStrings.xml><?xml version="1.0" encoding="utf-8"?>
<sst xmlns="http://schemas.openxmlformats.org/spreadsheetml/2006/main" count="241" uniqueCount="126">
  <si>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</si>
  <si>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</si>
  <si>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</si>
  <si>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</si>
  <si>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</si>
  <si>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</si>
  <si>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</si>
  <si>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</si>
  <si>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</si>
  <si>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</si>
  <si>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</si>
  <si>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</si>
  <si>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</si>
  <si>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</si>
  <si>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</si>
  <si>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</si>
  <si>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ПАСПОРТ</t>
  </si>
  <si>
    <t>Муниципальной программы</t>
  </si>
  <si>
    <t>МО «Кингисеппское городское поселение»</t>
  </si>
  <si>
    <t>"Развитие физической культуры и спорта в Кингисеппском городском поселении"</t>
  </si>
  <si>
    <t>Муниципальное бюджетное учреждение "Кингисеппский физкультурно – спортивный комплекс"</t>
  </si>
  <si>
    <t>Муниципальное казённое учреждение "Центр культуры, спорта, молодёжной политики и туризма"</t>
  </si>
  <si>
    <t>Некоммерческие организации.</t>
  </si>
  <si>
    <t xml:space="preserve">Спортивные общественные организации </t>
  </si>
  <si>
    <t>Реализация подпрограмм не предусмотрена</t>
  </si>
  <si>
    <t>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спорта.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</si>
  <si>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</si>
  <si>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</si>
  <si>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</si>
  <si>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</si>
  <si>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</si>
  <si>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</si>
  <si>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</si>
  <si>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</si>
  <si>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</si>
  <si>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</si>
  <si>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</si>
  <si>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</si>
  <si>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</si>
  <si>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</si>
  <si>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</si>
  <si>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</si>
  <si>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</si>
  <si>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</si>
  <si>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</si>
  <si>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</si>
  <si>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</si>
  <si>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</si>
  <si>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</si>
  <si>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</si>
  <si>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</si>
  <si>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</si>
  <si>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</si>
  <si>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</si>
  <si>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</si>
  <si>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</si>
  <si>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</si>
  <si>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</si>
  <si>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</si>
  <si>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</si>
  <si>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</si>
  <si>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</si>
  <si>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</si>
  <si>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</si>
  <si>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</si>
  <si>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</si>
  <si>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</si>
  <si>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</si>
  <si>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</si>
  <si>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</si>
  <si>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</si>
  <si>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</si>
  <si>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</si>
  <si>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Комитет по спорту, культуре, молодежной политике  и туризму администрации МО "Кингисеппский муниципальный район"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</si>
  <si>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</si>
  <si>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Показатель 2  Численность занимающихся в спортивных клубных формированиях</t>
  </si>
  <si>
    <t>14</t>
  </si>
  <si>
    <t>440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</si>
  <si>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</si>
  <si>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</si>
  <si>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</si>
  <si>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</si>
  <si>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</si>
  <si>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</si>
  <si>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</si>
  <si>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</si>
  <si>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Показатель 1 Количество некоммерческих организаций</t>
  </si>
  <si>
    <t>Приложение</t>
  </si>
  <si>
    <t xml:space="preserve"> к постановлению администрации</t>
  </si>
  <si>
    <t>МО «Кингисеппский муниципальный район»</t>
  </si>
  <si>
    <t>Расходы на функционирование сектора "Центр тестирования ГТО"</t>
  </si>
  <si>
    <t>Проекты, реализуемые в рамках муниципальной программы</t>
  </si>
  <si>
    <t>Проектирование и строительство объектов физической культуры и спорта</t>
  </si>
  <si>
    <t>Задача 4. Осуществление тестирования населения по выполнению нормативов испытаний (тестов) ВФСК ГТО</t>
  </si>
  <si>
    <t>Задача 5. Организация и проведение физкультурных и  спортивных мероприятий</t>
  </si>
  <si>
    <t>Задача 6. Создание условий для развития физической культуры и массового спорта</t>
  </si>
  <si>
    <t>Задача 7. Поддержка некоммерческих организаций</t>
  </si>
  <si>
    <t>Задача 2. Организация работы спортивных клубных формирований</t>
  </si>
  <si>
    <t>Задача 1. Развитие спортивной инфраструктуры (проектирование, строительство и реконструкция)</t>
  </si>
  <si>
    <t>Показатель 1 Количество запроектированных, построенных и реконструированных объектов спорта</t>
  </si>
  <si>
    <t>МКУ "Служба городского хозяйства"</t>
  </si>
  <si>
    <t>Развитие спортивной инфраструктуры (проектирование, строительство и реконструкция)</t>
  </si>
  <si>
    <t>Организация работы спортивных клубных формирований</t>
  </si>
  <si>
    <t>Поддержка  общественных спортивных организаци</t>
  </si>
  <si>
    <t>Осуществление тестирования населения по выполнению нормативов испытаний (тестов) ВФСК ГТО</t>
  </si>
  <si>
    <t>Организация и проведение физкультурных и  спортивных мероприятий</t>
  </si>
  <si>
    <t>Создание условий для развития физической культуры и массового спорта</t>
  </si>
  <si>
    <t>Поддержка некоммерческих организаций</t>
  </si>
  <si>
    <t>2025 год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</si>
  <si>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</si>
  <si>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Задача 3. Поддержка  общественных спортивных организаций</t>
  </si>
  <si>
    <t>2022-2026 годы</t>
  </si>
  <si>
    <t>Мероприятия, направленные на достижение цели федерального проекта "Спорт-норма жизни" до 31.12.2023 г.</t>
  </si>
  <si>
    <t>Повышение уровня обеспеченности населения спортивными сооружениями исходя из норматива единовременной пропускной способности объекта спорта до 54,06%</t>
  </si>
  <si>
    <t>Повышение доли населения, выполнившего нормативы испытаний (тестов) Всероссийского физкультурно-спортивного комплекса «Готов к труду и обороне» (ГТО) в общей численности населения, принявшего участия в испытаниях (тестах) до 60%</t>
  </si>
  <si>
    <t>2026 год</t>
  </si>
  <si>
    <t>Муниципальное казенное учреждение "Служба городского хозяйства"</t>
  </si>
  <si>
    <t xml:space="preserve"> от 12.11.2013 года № 3056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 112 ,от 25.02.2019г.  № 350, от 14.02.2020 г. № 331, от 29.05.2020г. № 1147, от 12.03.2021г. № 539, от 21.01.2022г. № 90, от 08.02.2022г. № 229, от 09.08.2022 № 1818, от 12.10.2022г. № 2456, от 27.01.2023г. № 230, от 25.01.2024г. № 209, от 19.04.2024г. №1290)</t>
  </si>
  <si>
    <t>Поддержка отрасли культуры, спорта и молодежной политики</t>
  </si>
  <si>
    <t>Увеличение доли населения, систематически занимающегося физической культурой и спортом 70% до 2030 г.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</si>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</sst>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5" fontId="12" fillId="2" borderId="27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2" fillId="2" borderId="17" xfId="1" applyNumberFormat="1" applyFont="1" applyFill="1" applyBorder="1" applyAlignment="1">
      <alignment horizontal="center" vertical="center" wrapText="1"/>
    </xf>
    <xf numFmtId="165" fontId="13" fillId="2" borderId="22" xfId="1" applyNumberFormat="1" applyFont="1" applyFill="1" applyBorder="1" applyAlignment="1">
      <alignment horizontal="center" vertical="center" wrapText="1"/>
    </xf>
    <xf numFmtId="165" fontId="13" fillId="2" borderId="24" xfId="1" applyNumberFormat="1" applyFont="1" applyFill="1" applyBorder="1" applyAlignment="1">
      <alignment horizontal="center" vertical="center" wrapText="1"/>
    </xf>
    <xf numFmtId="165" fontId="13" fillId="2" borderId="26" xfId="1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>
      <alignment horizontal="center" vertical="center" wrapText="1"/>
    </xf>
    <xf numFmtId="165" fontId="8" fillId="2" borderId="24" xfId="1" applyNumberFormat="1" applyFont="1" applyFill="1" applyBorder="1" applyAlignment="1">
      <alignment horizontal="center" vertical="center" wrapText="1"/>
    </xf>
    <xf numFmtId="165" fontId="8" fillId="2" borderId="26" xfId="1" applyNumberFormat="1" applyFont="1" applyFill="1" applyBorder="1" applyAlignment="1">
      <alignment horizontal="center" vertical="center" wrapText="1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0" borderId="22" xfId="1" applyNumberFormat="1" applyFont="1" applyFill="1" applyBorder="1" applyAlignment="1">
      <alignment horizontal="center" vertical="center" wrapText="1"/>
    </xf>
    <xf numFmtId="165" fontId="8" fillId="0" borderId="23" xfId="1" applyNumberFormat="1" applyFont="1" applyFill="1" applyBorder="1" applyAlignment="1">
      <alignment horizontal="center" vertical="center" wrapText="1"/>
    </xf>
    <xf numFmtId="165" fontId="8" fillId="0" borderId="24" xfId="1" applyNumberFormat="1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165" fontId="12" fillId="0" borderId="17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165" fontId="8" fillId="0" borderId="26" xfId="1" applyNumberFormat="1" applyFont="1" applyFill="1" applyBorder="1" applyAlignment="1">
      <alignment horizontal="center" vertical="center" wrapText="1"/>
    </xf>
    <xf numFmtId="165" fontId="8" fillId="2" borderId="21" xfId="1" applyNumberFormat="1" applyFont="1" applyFill="1" applyBorder="1" applyAlignment="1">
      <alignment horizontal="center" vertical="center" wrapText="1"/>
    </xf>
    <xf numFmtId="165" fontId="8" fillId="2" borderId="22" xfId="1" applyNumberFormat="1" applyFont="1" applyFill="1" applyBorder="1" applyAlignment="1">
      <alignment horizontal="center" vertical="center" wrapText="1"/>
    </xf>
    <xf numFmtId="165" fontId="8" fillId="2" borderId="25" xfId="1" applyNumberFormat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165" fontId="12" fillId="0" borderId="38" xfId="1" applyNumberFormat="1" applyFont="1" applyFill="1" applyBorder="1" applyAlignment="1">
      <alignment horizontal="center" vertical="center" wrapText="1"/>
    </xf>
    <xf numFmtId="165" fontId="12" fillId="0" borderId="39" xfId="1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8" fillId="0" borderId="2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>
      <alignment horizontal="center" vertical="center" wrapText="1"/>
    </xf>
    <xf numFmtId="0" fontId="8" fillId="0" borderId="41" xfId="0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2" fillId="0" borderId="36" xfId="1" applyNumberFormat="1" applyFont="1" applyBorder="1"/>
    <xf numFmtId="164" fontId="2" fillId="0" borderId="24" xfId="1" applyNumberFormat="1" applyFont="1" applyBorder="1"/>
    <xf numFmtId="0" fontId="2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1" fontId="8" fillId="2" borderId="21" xfId="0" applyNumberFormat="1" applyFont="1" applyFill="1" applyBorder="1" applyAlignment="1">
      <alignment horizontal="center" vertical="center" wrapText="1"/>
    </xf>
    <xf numFmtId="1" fontId="8" fillId="2" borderId="22" xfId="0" applyNumberFormat="1" applyFont="1" applyFill="1" applyBorder="1" applyAlignment="1">
      <alignment horizontal="center" vertical="center" wrapText="1"/>
    </xf>
    <xf numFmtId="1" fontId="8" fillId="2" borderId="23" xfId="0" applyNumberFormat="1" applyFont="1" applyFill="1" applyBorder="1" applyAlignment="1">
      <alignment horizontal="center" vertical="center" wrapText="1"/>
    </xf>
    <xf numFmtId="1" fontId="8" fillId="2" borderId="30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Fill="1" applyBorder="1" applyAlignment="1">
      <alignment horizontal="center" vertical="center" wrapText="1"/>
    </xf>
    <xf numFmtId="165" fontId="8" fillId="0" borderId="44" xfId="1" applyNumberFormat="1" applyFont="1" applyFill="1" applyBorder="1" applyAlignment="1">
      <alignment horizontal="center" vertical="center" wrapText="1"/>
    </xf>
    <xf numFmtId="165" fontId="8" fillId="0" borderId="4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8" fillId="2" borderId="44" xfId="1" applyNumberFormat="1" applyFont="1" applyFill="1" applyBorder="1" applyAlignment="1">
      <alignment horizontal="center" vertical="center" wrapText="1"/>
    </xf>
    <xf numFmtId="165" fontId="8" fillId="2" borderId="45" xfId="1" applyNumberFormat="1" applyFont="1" applyFill="1" applyBorder="1" applyAlignment="1">
      <alignment horizontal="center" vertical="center" wrapText="1"/>
    </xf>
    <xf numFmtId="165" fontId="13" fillId="2" borderId="45" xfId="1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1" fontId="8" fillId="2" borderId="44" xfId="0" applyNumberFormat="1" applyFont="1" applyFill="1" applyBorder="1" applyAlignment="1">
      <alignment horizontal="center" vertical="center" wrapText="1"/>
    </xf>
    <xf numFmtId="0" fontId="8" fillId="2" borderId="44" xfId="0" applyNumberFormat="1" applyFont="1" applyFill="1" applyBorder="1" applyAlignment="1">
      <alignment horizontal="center" vertical="center" wrapText="1"/>
    </xf>
    <xf numFmtId="0" fontId="8" fillId="2" borderId="45" xfId="0" applyNumberFormat="1" applyFont="1" applyFill="1" applyBorder="1" applyAlignment="1">
      <alignment horizontal="center" vertical="center" wrapText="1"/>
    </xf>
    <xf numFmtId="0" fontId="8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8" fillId="2" borderId="24" xfId="0" applyNumberFormat="1" applyFont="1" applyFill="1" applyBorder="1" applyAlignment="1">
      <alignment horizontal="center" vertical="center" wrapText="1"/>
    </xf>
    <xf numFmtId="1" fontId="8" fillId="2" borderId="26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 wrapText="1"/>
    </xf>
    <xf numFmtId="1" fontId="8" fillId="2" borderId="45" xfId="0" applyNumberFormat="1" applyFont="1" applyFill="1" applyBorder="1" applyAlignment="1">
      <alignment horizontal="center" vertical="center" wrapText="1"/>
    </xf>
    <xf numFmtId="1" fontId="8" fillId="2" borderId="25" xfId="0" applyNumberFormat="1" applyFont="1" applyFill="1" applyBorder="1" applyAlignment="1">
      <alignment horizontal="center" vertical="center" wrapText="1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165" fontId="12" fillId="2" borderId="28" xfId="1" applyNumberFormat="1" applyFont="1" applyFill="1" applyBorder="1" applyAlignment="1">
      <alignment horizontal="center" vertical="center" wrapText="1"/>
    </xf>
    <xf numFmtId="165" fontId="12" fillId="2" borderId="44" xfId="1" applyNumberFormat="1" applyFont="1" applyFill="1" applyBorder="1" applyAlignment="1">
      <alignment horizontal="center" vertical="center" wrapText="1"/>
    </xf>
    <xf numFmtId="165" fontId="12" fillId="2" borderId="45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2"/>
  <sheetViews>
    <sheetView topLeftCell="A16" zoomScale="80" zoomScaleNormal="80" workbookViewId="0">
      <selection activeCell="C31" sqref="C31:D31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75" t="s">
        <v>87</v>
      </c>
    </row>
    <row r="2" spans="2:4">
      <c r="D2" s="75" t="s">
        <v>88</v>
      </c>
    </row>
    <row r="3" spans="2:4">
      <c r="D3" s="75" t="s">
        <v>89</v>
      </c>
    </row>
    <row r="4" spans="2:4" ht="18.75" customHeight="1">
      <c r="C4" s="164" t="s">
        <v>117</v>
      </c>
      <c r="D4" s="164"/>
    </row>
    <row r="5" spans="2:4">
      <c r="C5" s="164"/>
      <c r="D5" s="164"/>
    </row>
    <row r="6" spans="2:4">
      <c r="C6" s="164"/>
      <c r="D6" s="164"/>
    </row>
    <row r="7" spans="2:4">
      <c r="C7" s="164"/>
      <c r="D7" s="164"/>
    </row>
    <row r="8" spans="2:4">
      <c r="D8" s="3"/>
    </row>
    <row r="9" spans="2:4">
      <c r="B9" s="169" t="s">
        <v>16</v>
      </c>
      <c r="C9" s="169"/>
      <c r="D9" s="169"/>
    </row>
    <row r="10" spans="2:4">
      <c r="B10" s="169" t="s">
        <v>17</v>
      </c>
      <c r="C10" s="169"/>
      <c r="D10" s="169"/>
    </row>
    <row r="11" spans="2:4">
      <c r="B11" s="169" t="s">
        <v>18</v>
      </c>
      <c r="C11" s="169"/>
      <c r="D11" s="169"/>
    </row>
    <row r="12" spans="2:4">
      <c r="B12" s="170" t="s">
        <v>19</v>
      </c>
      <c r="C12" s="171"/>
      <c r="D12" s="171"/>
    </row>
    <row r="13" spans="2:4" ht="19.5" thickBot="1"/>
    <row r="14" spans="2:4" ht="46.5" customHeight="1">
      <c r="B14" s="5" t="s">
        <v>0</v>
      </c>
      <c r="C14" s="158" t="s">
        <v>111</v>
      </c>
      <c r="D14" s="159"/>
    </row>
    <row r="15" spans="2:4" ht="45" customHeight="1">
      <c r="B15" s="6" t="s">
        <v>1</v>
      </c>
      <c r="C15" s="160" t="s">
        <v>73</v>
      </c>
      <c r="D15" s="161"/>
    </row>
    <row r="16" spans="2:4" ht="37.5" customHeight="1">
      <c r="B16" s="149" t="s">
        <v>2</v>
      </c>
      <c r="C16" s="165" t="s">
        <v>73</v>
      </c>
      <c r="D16" s="166"/>
    </row>
    <row r="17" spans="2:4" ht="37.5" customHeight="1">
      <c r="B17" s="150"/>
      <c r="C17" s="145" t="s">
        <v>21</v>
      </c>
      <c r="D17" s="146"/>
    </row>
    <row r="18" spans="2:4" ht="38.25" customHeight="1">
      <c r="B18" s="150"/>
      <c r="C18" s="145" t="s">
        <v>20</v>
      </c>
      <c r="D18" s="146"/>
    </row>
    <row r="19" spans="2:4">
      <c r="B19" s="150"/>
      <c r="C19" s="145" t="s">
        <v>116</v>
      </c>
      <c r="D19" s="146"/>
    </row>
    <row r="20" spans="2:4">
      <c r="B20" s="150"/>
      <c r="C20" s="145" t="s">
        <v>23</v>
      </c>
      <c r="D20" s="146"/>
    </row>
    <row r="21" spans="2:4">
      <c r="B21" s="151"/>
      <c r="C21" s="162" t="s">
        <v>22</v>
      </c>
      <c r="D21" s="163"/>
    </row>
    <row r="22" spans="2:4" ht="61.5" customHeight="1">
      <c r="B22" s="6" t="s">
        <v>3</v>
      </c>
      <c r="C22" s="160" t="s">
        <v>25</v>
      </c>
      <c r="D22" s="161"/>
    </row>
    <row r="23" spans="2:4">
      <c r="B23" s="149" t="s">
        <v>4</v>
      </c>
      <c r="C23" s="165" t="s">
        <v>101</v>
      </c>
      <c r="D23" s="166"/>
    </row>
    <row r="24" spans="2:4">
      <c r="B24" s="150"/>
      <c r="C24" s="145" t="s">
        <v>102</v>
      </c>
      <c r="D24" s="146"/>
    </row>
    <row r="25" spans="2:4">
      <c r="B25" s="150"/>
      <c r="C25" s="145" t="s">
        <v>103</v>
      </c>
      <c r="D25" s="146"/>
    </row>
    <row r="26" spans="2:4" ht="42" customHeight="1">
      <c r="B26" s="150"/>
      <c r="C26" s="145" t="s">
        <v>104</v>
      </c>
      <c r="D26" s="146"/>
    </row>
    <row r="27" spans="2:4">
      <c r="B27" s="150"/>
      <c r="C27" s="145" t="s">
        <v>105</v>
      </c>
      <c r="D27" s="146"/>
    </row>
    <row r="28" spans="2:4">
      <c r="B28" s="150"/>
      <c r="C28" s="145" t="s">
        <v>106</v>
      </c>
      <c r="D28" s="146"/>
    </row>
    <row r="29" spans="2:4">
      <c r="B29" s="151"/>
      <c r="C29" s="162" t="s">
        <v>107</v>
      </c>
      <c r="D29" s="163"/>
    </row>
    <row r="30" spans="2:4" ht="36.75" customHeight="1">
      <c r="B30" s="149" t="s">
        <v>5</v>
      </c>
      <c r="C30" s="167" t="s">
        <v>119</v>
      </c>
      <c r="D30" s="168"/>
    </row>
    <row r="31" spans="2:4" ht="39" customHeight="1">
      <c r="B31" s="150"/>
      <c r="C31" s="167" t="s">
        <v>113</v>
      </c>
      <c r="D31" s="168"/>
    </row>
    <row r="32" spans="2:4" ht="61.5" customHeight="1">
      <c r="B32" s="151"/>
      <c r="C32" s="156" t="s">
        <v>114</v>
      </c>
      <c r="D32" s="157"/>
    </row>
    <row r="33" spans="2:6" ht="48" customHeight="1">
      <c r="B33" s="6" t="s">
        <v>6</v>
      </c>
      <c r="C33" s="154" t="s">
        <v>24</v>
      </c>
      <c r="D33" s="155"/>
    </row>
    <row r="34" spans="2:6" ht="64.5" customHeight="1">
      <c r="B34" s="91" t="s">
        <v>91</v>
      </c>
      <c r="C34" s="152" t="s">
        <v>112</v>
      </c>
      <c r="D34" s="153"/>
      <c r="F34" s="2"/>
    </row>
    <row r="35" spans="2:6" ht="45.75" customHeight="1">
      <c r="B35" s="149" t="s">
        <v>15</v>
      </c>
      <c r="C35" s="4" t="s">
        <v>7</v>
      </c>
      <c r="D35" s="7" t="s">
        <v>12</v>
      </c>
    </row>
    <row r="36" spans="2:6" ht="24.75" customHeight="1">
      <c r="B36" s="150"/>
      <c r="C36" s="9" t="s">
        <v>8</v>
      </c>
      <c r="D36" s="89">
        <f>'Приложение 2'!E9</f>
        <v>52898.069999999992</v>
      </c>
    </row>
    <row r="37" spans="2:6" ht="22.5" customHeight="1">
      <c r="B37" s="150"/>
      <c r="C37" s="10" t="s">
        <v>9</v>
      </c>
      <c r="D37" s="90">
        <f>'Приложение 2'!E10</f>
        <v>60411</v>
      </c>
    </row>
    <row r="38" spans="2:6" ht="25.5" customHeight="1">
      <c r="B38" s="150"/>
      <c r="C38" s="10" t="s">
        <v>10</v>
      </c>
      <c r="D38" s="90">
        <f>'Приложение 2'!E11</f>
        <v>56272.299999999996</v>
      </c>
    </row>
    <row r="39" spans="2:6" ht="25.5" customHeight="1">
      <c r="B39" s="150"/>
      <c r="C39" s="123" t="s">
        <v>108</v>
      </c>
      <c r="D39" s="90">
        <f>'Приложение 2'!E12</f>
        <v>46502.999999999993</v>
      </c>
    </row>
    <row r="40" spans="2:6" ht="25.5" customHeight="1">
      <c r="B40" s="150"/>
      <c r="C40" s="123" t="s">
        <v>115</v>
      </c>
      <c r="D40" s="90">
        <f>'Приложение 2'!E13</f>
        <v>46502.999999999993</v>
      </c>
    </row>
    <row r="41" spans="2:6" ht="21.75" customHeight="1">
      <c r="B41" s="151"/>
      <c r="C41" s="72" t="s">
        <v>11</v>
      </c>
      <c r="D41" s="73">
        <f>SUM(D36:D40)</f>
        <v>262587.37</v>
      </c>
    </row>
    <row r="42" spans="2:6" ht="132" customHeight="1" thickBot="1">
      <c r="B42" s="8" t="s">
        <v>14</v>
      </c>
      <c r="C42" s="147" t="s">
        <v>13</v>
      </c>
      <c r="D42" s="148"/>
    </row>
  </sheetData>
  <mergeCells count="31">
    <mergeCell ref="C4:D7"/>
    <mergeCell ref="B23:B29"/>
    <mergeCell ref="C23:D23"/>
    <mergeCell ref="C28:D28"/>
    <mergeCell ref="C31:D31"/>
    <mergeCell ref="C30:D30"/>
    <mergeCell ref="B9:D9"/>
    <mergeCell ref="B10:D10"/>
    <mergeCell ref="B11:D11"/>
    <mergeCell ref="B12:D12"/>
    <mergeCell ref="B16:B21"/>
    <mergeCell ref="C16:D16"/>
    <mergeCell ref="C17:D17"/>
    <mergeCell ref="C18:D18"/>
    <mergeCell ref="C20:D20"/>
    <mergeCell ref="C29:D29"/>
    <mergeCell ref="C14:D14"/>
    <mergeCell ref="C15:D15"/>
    <mergeCell ref="C21:D21"/>
    <mergeCell ref="C22:D22"/>
    <mergeCell ref="C24:D24"/>
    <mergeCell ref="C19:D19"/>
    <mergeCell ref="C25:D25"/>
    <mergeCell ref="C26:D26"/>
    <mergeCell ref="C27:D27"/>
    <mergeCell ref="C42:D42"/>
    <mergeCell ref="B35:B41"/>
    <mergeCell ref="C34:D34"/>
    <mergeCell ref="C33:D33"/>
    <mergeCell ref="C32:D32"/>
    <mergeCell ref="B30:B32"/>
  </mergeCells>
  <printOptions horizontalCentered="1"/>
  <pageMargins left="0" right="0" top="0" bottom="0" header="0" footer="0"/>
  <pageSetup paperSize="9" scale="70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85"/>
  <sheetViews>
    <sheetView topLeftCell="A7" zoomScaleNormal="100" workbookViewId="0">
      <selection activeCell="G56" sqref="G56"/>
    </sheetView>
  </sheetViews>
  <sheetFormatPr defaultRowHeight="15"/>
  <cols>
    <col min="1" max="1" width="2" style="13" customWidth="1"/>
    <col min="2" max="2" width="48.28515625" style="11" customWidth="1"/>
    <col min="3" max="3" width="69.85546875" style="12" customWidth="1"/>
    <col min="4" max="4" width="12" style="13" customWidth="1"/>
    <col min="5" max="5" width="10.85546875" style="13" customWidth="1"/>
    <col min="6" max="6" width="19.140625" style="13" customWidth="1"/>
    <col min="7" max="7" width="21.42578125" style="13" customWidth="1"/>
    <col min="8" max="257" width="9.140625" style="13"/>
    <col min="258" max="258" width="48.28515625" style="13" customWidth="1"/>
    <col min="259" max="259" width="69.85546875" style="13" customWidth="1"/>
    <col min="260" max="261" width="10.85546875" style="13" customWidth="1"/>
    <col min="262" max="262" width="19.140625" style="13" customWidth="1"/>
    <col min="263" max="263" width="21.42578125" style="13" customWidth="1"/>
    <col min="264" max="513" width="9.140625" style="13"/>
    <col min="514" max="514" width="48.28515625" style="13" customWidth="1"/>
    <col min="515" max="515" width="69.85546875" style="13" customWidth="1"/>
    <col min="516" max="517" width="10.85546875" style="13" customWidth="1"/>
    <col min="518" max="518" width="19.140625" style="13" customWidth="1"/>
    <col min="519" max="519" width="21.42578125" style="13" customWidth="1"/>
    <col min="520" max="769" width="9.140625" style="13"/>
    <col min="770" max="770" width="48.28515625" style="13" customWidth="1"/>
    <col min="771" max="771" width="69.85546875" style="13" customWidth="1"/>
    <col min="772" max="773" width="10.85546875" style="13" customWidth="1"/>
    <col min="774" max="774" width="19.140625" style="13" customWidth="1"/>
    <col min="775" max="775" width="21.42578125" style="13" customWidth="1"/>
    <col min="776" max="1025" width="9.140625" style="13"/>
    <col min="1026" max="1026" width="48.28515625" style="13" customWidth="1"/>
    <col min="1027" max="1027" width="69.85546875" style="13" customWidth="1"/>
    <col min="1028" max="1029" width="10.85546875" style="13" customWidth="1"/>
    <col min="1030" max="1030" width="19.140625" style="13" customWidth="1"/>
    <col min="1031" max="1031" width="21.42578125" style="13" customWidth="1"/>
    <col min="1032" max="1281" width="9.140625" style="13"/>
    <col min="1282" max="1282" width="48.28515625" style="13" customWidth="1"/>
    <col min="1283" max="1283" width="69.85546875" style="13" customWidth="1"/>
    <col min="1284" max="1285" width="10.85546875" style="13" customWidth="1"/>
    <col min="1286" max="1286" width="19.140625" style="13" customWidth="1"/>
    <col min="1287" max="1287" width="21.42578125" style="13" customWidth="1"/>
    <col min="1288" max="1537" width="9.140625" style="13"/>
    <col min="1538" max="1538" width="48.28515625" style="13" customWidth="1"/>
    <col min="1539" max="1539" width="69.85546875" style="13" customWidth="1"/>
    <col min="1540" max="1541" width="10.85546875" style="13" customWidth="1"/>
    <col min="1542" max="1542" width="19.140625" style="13" customWidth="1"/>
    <col min="1543" max="1543" width="21.42578125" style="13" customWidth="1"/>
    <col min="1544" max="1793" width="9.140625" style="13"/>
    <col min="1794" max="1794" width="48.28515625" style="13" customWidth="1"/>
    <col min="1795" max="1795" width="69.85546875" style="13" customWidth="1"/>
    <col min="1796" max="1797" width="10.85546875" style="13" customWidth="1"/>
    <col min="1798" max="1798" width="19.140625" style="13" customWidth="1"/>
    <col min="1799" max="1799" width="21.42578125" style="13" customWidth="1"/>
    <col min="1800" max="2049" width="9.140625" style="13"/>
    <col min="2050" max="2050" width="48.28515625" style="13" customWidth="1"/>
    <col min="2051" max="2051" width="69.85546875" style="13" customWidth="1"/>
    <col min="2052" max="2053" width="10.85546875" style="13" customWidth="1"/>
    <col min="2054" max="2054" width="19.140625" style="13" customWidth="1"/>
    <col min="2055" max="2055" width="21.42578125" style="13" customWidth="1"/>
    <col min="2056" max="2305" width="9.140625" style="13"/>
    <col min="2306" max="2306" width="48.28515625" style="13" customWidth="1"/>
    <col min="2307" max="2307" width="69.85546875" style="13" customWidth="1"/>
    <col min="2308" max="2309" width="10.85546875" style="13" customWidth="1"/>
    <col min="2310" max="2310" width="19.140625" style="13" customWidth="1"/>
    <col min="2311" max="2311" width="21.42578125" style="13" customWidth="1"/>
    <col min="2312" max="2561" width="9.140625" style="13"/>
    <col min="2562" max="2562" width="48.28515625" style="13" customWidth="1"/>
    <col min="2563" max="2563" width="69.85546875" style="13" customWidth="1"/>
    <col min="2564" max="2565" width="10.85546875" style="13" customWidth="1"/>
    <col min="2566" max="2566" width="19.140625" style="13" customWidth="1"/>
    <col min="2567" max="2567" width="21.42578125" style="13" customWidth="1"/>
    <col min="2568" max="2817" width="9.140625" style="13"/>
    <col min="2818" max="2818" width="48.28515625" style="13" customWidth="1"/>
    <col min="2819" max="2819" width="69.85546875" style="13" customWidth="1"/>
    <col min="2820" max="2821" width="10.85546875" style="13" customWidth="1"/>
    <col min="2822" max="2822" width="19.140625" style="13" customWidth="1"/>
    <col min="2823" max="2823" width="21.42578125" style="13" customWidth="1"/>
    <col min="2824" max="3073" width="9.140625" style="13"/>
    <col min="3074" max="3074" width="48.28515625" style="13" customWidth="1"/>
    <col min="3075" max="3075" width="69.85546875" style="13" customWidth="1"/>
    <col min="3076" max="3077" width="10.85546875" style="13" customWidth="1"/>
    <col min="3078" max="3078" width="19.140625" style="13" customWidth="1"/>
    <col min="3079" max="3079" width="21.42578125" style="13" customWidth="1"/>
    <col min="3080" max="3329" width="9.140625" style="13"/>
    <col min="3330" max="3330" width="48.28515625" style="13" customWidth="1"/>
    <col min="3331" max="3331" width="69.85546875" style="13" customWidth="1"/>
    <col min="3332" max="3333" width="10.85546875" style="13" customWidth="1"/>
    <col min="3334" max="3334" width="19.140625" style="13" customWidth="1"/>
    <col min="3335" max="3335" width="21.42578125" style="13" customWidth="1"/>
    <col min="3336" max="3585" width="9.140625" style="13"/>
    <col min="3586" max="3586" width="48.28515625" style="13" customWidth="1"/>
    <col min="3587" max="3587" width="69.85546875" style="13" customWidth="1"/>
    <col min="3588" max="3589" width="10.85546875" style="13" customWidth="1"/>
    <col min="3590" max="3590" width="19.140625" style="13" customWidth="1"/>
    <col min="3591" max="3591" width="21.42578125" style="13" customWidth="1"/>
    <col min="3592" max="3841" width="9.140625" style="13"/>
    <col min="3842" max="3842" width="48.28515625" style="13" customWidth="1"/>
    <col min="3843" max="3843" width="69.85546875" style="13" customWidth="1"/>
    <col min="3844" max="3845" width="10.85546875" style="13" customWidth="1"/>
    <col min="3846" max="3846" width="19.140625" style="13" customWidth="1"/>
    <col min="3847" max="3847" width="21.42578125" style="13" customWidth="1"/>
    <col min="3848" max="4097" width="9.140625" style="13"/>
    <col min="4098" max="4098" width="48.28515625" style="13" customWidth="1"/>
    <col min="4099" max="4099" width="69.85546875" style="13" customWidth="1"/>
    <col min="4100" max="4101" width="10.85546875" style="13" customWidth="1"/>
    <col min="4102" max="4102" width="19.140625" style="13" customWidth="1"/>
    <col min="4103" max="4103" width="21.42578125" style="13" customWidth="1"/>
    <col min="4104" max="4353" width="9.140625" style="13"/>
    <col min="4354" max="4354" width="48.28515625" style="13" customWidth="1"/>
    <col min="4355" max="4355" width="69.85546875" style="13" customWidth="1"/>
    <col min="4356" max="4357" width="10.85546875" style="13" customWidth="1"/>
    <col min="4358" max="4358" width="19.140625" style="13" customWidth="1"/>
    <col min="4359" max="4359" width="21.42578125" style="13" customWidth="1"/>
    <col min="4360" max="4609" width="9.140625" style="13"/>
    <col min="4610" max="4610" width="48.28515625" style="13" customWidth="1"/>
    <col min="4611" max="4611" width="69.85546875" style="13" customWidth="1"/>
    <col min="4612" max="4613" width="10.85546875" style="13" customWidth="1"/>
    <col min="4614" max="4614" width="19.140625" style="13" customWidth="1"/>
    <col min="4615" max="4615" width="21.42578125" style="13" customWidth="1"/>
    <col min="4616" max="4865" width="9.140625" style="13"/>
    <col min="4866" max="4866" width="48.28515625" style="13" customWidth="1"/>
    <col min="4867" max="4867" width="69.85546875" style="13" customWidth="1"/>
    <col min="4868" max="4869" width="10.85546875" style="13" customWidth="1"/>
    <col min="4870" max="4870" width="19.140625" style="13" customWidth="1"/>
    <col min="4871" max="4871" width="21.42578125" style="13" customWidth="1"/>
    <col min="4872" max="5121" width="9.140625" style="13"/>
    <col min="5122" max="5122" width="48.28515625" style="13" customWidth="1"/>
    <col min="5123" max="5123" width="69.85546875" style="13" customWidth="1"/>
    <col min="5124" max="5125" width="10.85546875" style="13" customWidth="1"/>
    <col min="5126" max="5126" width="19.140625" style="13" customWidth="1"/>
    <col min="5127" max="5127" width="21.42578125" style="13" customWidth="1"/>
    <col min="5128" max="5377" width="9.140625" style="13"/>
    <col min="5378" max="5378" width="48.28515625" style="13" customWidth="1"/>
    <col min="5379" max="5379" width="69.85546875" style="13" customWidth="1"/>
    <col min="5380" max="5381" width="10.85546875" style="13" customWidth="1"/>
    <col min="5382" max="5382" width="19.140625" style="13" customWidth="1"/>
    <col min="5383" max="5383" width="21.42578125" style="13" customWidth="1"/>
    <col min="5384" max="5633" width="9.140625" style="13"/>
    <col min="5634" max="5634" width="48.28515625" style="13" customWidth="1"/>
    <col min="5635" max="5635" width="69.85546875" style="13" customWidth="1"/>
    <col min="5636" max="5637" width="10.85546875" style="13" customWidth="1"/>
    <col min="5638" max="5638" width="19.140625" style="13" customWidth="1"/>
    <col min="5639" max="5639" width="21.42578125" style="13" customWidth="1"/>
    <col min="5640" max="5889" width="9.140625" style="13"/>
    <col min="5890" max="5890" width="48.28515625" style="13" customWidth="1"/>
    <col min="5891" max="5891" width="69.85546875" style="13" customWidth="1"/>
    <col min="5892" max="5893" width="10.85546875" style="13" customWidth="1"/>
    <col min="5894" max="5894" width="19.140625" style="13" customWidth="1"/>
    <col min="5895" max="5895" width="21.42578125" style="13" customWidth="1"/>
    <col min="5896" max="6145" width="9.140625" style="13"/>
    <col min="6146" max="6146" width="48.28515625" style="13" customWidth="1"/>
    <col min="6147" max="6147" width="69.85546875" style="13" customWidth="1"/>
    <col min="6148" max="6149" width="10.85546875" style="13" customWidth="1"/>
    <col min="6150" max="6150" width="19.140625" style="13" customWidth="1"/>
    <col min="6151" max="6151" width="21.42578125" style="13" customWidth="1"/>
    <col min="6152" max="6401" width="9.140625" style="13"/>
    <col min="6402" max="6402" width="48.28515625" style="13" customWidth="1"/>
    <col min="6403" max="6403" width="69.85546875" style="13" customWidth="1"/>
    <col min="6404" max="6405" width="10.85546875" style="13" customWidth="1"/>
    <col min="6406" max="6406" width="19.140625" style="13" customWidth="1"/>
    <col min="6407" max="6407" width="21.42578125" style="13" customWidth="1"/>
    <col min="6408" max="6657" width="9.140625" style="13"/>
    <col min="6658" max="6658" width="48.28515625" style="13" customWidth="1"/>
    <col min="6659" max="6659" width="69.85546875" style="13" customWidth="1"/>
    <col min="6660" max="6661" width="10.85546875" style="13" customWidth="1"/>
    <col min="6662" max="6662" width="19.140625" style="13" customWidth="1"/>
    <col min="6663" max="6663" width="21.42578125" style="13" customWidth="1"/>
    <col min="6664" max="6913" width="9.140625" style="13"/>
    <col min="6914" max="6914" width="48.28515625" style="13" customWidth="1"/>
    <col min="6915" max="6915" width="69.85546875" style="13" customWidth="1"/>
    <col min="6916" max="6917" width="10.85546875" style="13" customWidth="1"/>
    <col min="6918" max="6918" width="19.140625" style="13" customWidth="1"/>
    <col min="6919" max="6919" width="21.42578125" style="13" customWidth="1"/>
    <col min="6920" max="7169" width="9.140625" style="13"/>
    <col min="7170" max="7170" width="48.28515625" style="13" customWidth="1"/>
    <col min="7171" max="7171" width="69.85546875" style="13" customWidth="1"/>
    <col min="7172" max="7173" width="10.85546875" style="13" customWidth="1"/>
    <col min="7174" max="7174" width="19.140625" style="13" customWidth="1"/>
    <col min="7175" max="7175" width="21.42578125" style="13" customWidth="1"/>
    <col min="7176" max="7425" width="9.140625" style="13"/>
    <col min="7426" max="7426" width="48.28515625" style="13" customWidth="1"/>
    <col min="7427" max="7427" width="69.85546875" style="13" customWidth="1"/>
    <col min="7428" max="7429" width="10.85546875" style="13" customWidth="1"/>
    <col min="7430" max="7430" width="19.140625" style="13" customWidth="1"/>
    <col min="7431" max="7431" width="21.42578125" style="13" customWidth="1"/>
    <col min="7432" max="7681" width="9.140625" style="13"/>
    <col min="7682" max="7682" width="48.28515625" style="13" customWidth="1"/>
    <col min="7683" max="7683" width="69.85546875" style="13" customWidth="1"/>
    <col min="7684" max="7685" width="10.85546875" style="13" customWidth="1"/>
    <col min="7686" max="7686" width="19.140625" style="13" customWidth="1"/>
    <col min="7687" max="7687" width="21.42578125" style="13" customWidth="1"/>
    <col min="7688" max="7937" width="9.140625" style="13"/>
    <col min="7938" max="7938" width="48.28515625" style="13" customWidth="1"/>
    <col min="7939" max="7939" width="69.85546875" style="13" customWidth="1"/>
    <col min="7940" max="7941" width="10.85546875" style="13" customWidth="1"/>
    <col min="7942" max="7942" width="19.140625" style="13" customWidth="1"/>
    <col min="7943" max="7943" width="21.42578125" style="13" customWidth="1"/>
    <col min="7944" max="8193" width="9.140625" style="13"/>
    <col min="8194" max="8194" width="48.28515625" style="13" customWidth="1"/>
    <col min="8195" max="8195" width="69.85546875" style="13" customWidth="1"/>
    <col min="8196" max="8197" width="10.85546875" style="13" customWidth="1"/>
    <col min="8198" max="8198" width="19.140625" style="13" customWidth="1"/>
    <col min="8199" max="8199" width="21.42578125" style="13" customWidth="1"/>
    <col min="8200" max="8449" width="9.140625" style="13"/>
    <col min="8450" max="8450" width="48.28515625" style="13" customWidth="1"/>
    <col min="8451" max="8451" width="69.85546875" style="13" customWidth="1"/>
    <col min="8452" max="8453" width="10.85546875" style="13" customWidth="1"/>
    <col min="8454" max="8454" width="19.140625" style="13" customWidth="1"/>
    <col min="8455" max="8455" width="21.42578125" style="13" customWidth="1"/>
    <col min="8456" max="8705" width="9.140625" style="13"/>
    <col min="8706" max="8706" width="48.28515625" style="13" customWidth="1"/>
    <col min="8707" max="8707" width="69.85546875" style="13" customWidth="1"/>
    <col min="8708" max="8709" width="10.85546875" style="13" customWidth="1"/>
    <col min="8710" max="8710" width="19.140625" style="13" customWidth="1"/>
    <col min="8711" max="8711" width="21.42578125" style="13" customWidth="1"/>
    <col min="8712" max="8961" width="9.140625" style="13"/>
    <col min="8962" max="8962" width="48.28515625" style="13" customWidth="1"/>
    <col min="8963" max="8963" width="69.85546875" style="13" customWidth="1"/>
    <col min="8964" max="8965" width="10.85546875" style="13" customWidth="1"/>
    <col min="8966" max="8966" width="19.140625" style="13" customWidth="1"/>
    <col min="8967" max="8967" width="21.42578125" style="13" customWidth="1"/>
    <col min="8968" max="9217" width="9.140625" style="13"/>
    <col min="9218" max="9218" width="48.28515625" style="13" customWidth="1"/>
    <col min="9219" max="9219" width="69.85546875" style="13" customWidth="1"/>
    <col min="9220" max="9221" width="10.85546875" style="13" customWidth="1"/>
    <col min="9222" max="9222" width="19.140625" style="13" customWidth="1"/>
    <col min="9223" max="9223" width="21.42578125" style="13" customWidth="1"/>
    <col min="9224" max="9473" width="9.140625" style="13"/>
    <col min="9474" max="9474" width="48.28515625" style="13" customWidth="1"/>
    <col min="9475" max="9475" width="69.85546875" style="13" customWidth="1"/>
    <col min="9476" max="9477" width="10.85546875" style="13" customWidth="1"/>
    <col min="9478" max="9478" width="19.140625" style="13" customWidth="1"/>
    <col min="9479" max="9479" width="21.42578125" style="13" customWidth="1"/>
    <col min="9480" max="9729" width="9.140625" style="13"/>
    <col min="9730" max="9730" width="48.28515625" style="13" customWidth="1"/>
    <col min="9731" max="9731" width="69.85546875" style="13" customWidth="1"/>
    <col min="9732" max="9733" width="10.85546875" style="13" customWidth="1"/>
    <col min="9734" max="9734" width="19.140625" style="13" customWidth="1"/>
    <col min="9735" max="9735" width="21.42578125" style="13" customWidth="1"/>
    <col min="9736" max="9985" width="9.140625" style="13"/>
    <col min="9986" max="9986" width="48.28515625" style="13" customWidth="1"/>
    <col min="9987" max="9987" width="69.85546875" style="13" customWidth="1"/>
    <col min="9988" max="9989" width="10.85546875" style="13" customWidth="1"/>
    <col min="9990" max="9990" width="19.140625" style="13" customWidth="1"/>
    <col min="9991" max="9991" width="21.42578125" style="13" customWidth="1"/>
    <col min="9992" max="10241" width="9.140625" style="13"/>
    <col min="10242" max="10242" width="48.28515625" style="13" customWidth="1"/>
    <col min="10243" max="10243" width="69.85546875" style="13" customWidth="1"/>
    <col min="10244" max="10245" width="10.85546875" style="13" customWidth="1"/>
    <col min="10246" max="10246" width="19.140625" style="13" customWidth="1"/>
    <col min="10247" max="10247" width="21.42578125" style="13" customWidth="1"/>
    <col min="10248" max="10497" width="9.140625" style="13"/>
    <col min="10498" max="10498" width="48.28515625" style="13" customWidth="1"/>
    <col min="10499" max="10499" width="69.85546875" style="13" customWidth="1"/>
    <col min="10500" max="10501" width="10.85546875" style="13" customWidth="1"/>
    <col min="10502" max="10502" width="19.140625" style="13" customWidth="1"/>
    <col min="10503" max="10503" width="21.42578125" style="13" customWidth="1"/>
    <col min="10504" max="10753" width="9.140625" style="13"/>
    <col min="10754" max="10754" width="48.28515625" style="13" customWidth="1"/>
    <col min="10755" max="10755" width="69.85546875" style="13" customWidth="1"/>
    <col min="10756" max="10757" width="10.85546875" style="13" customWidth="1"/>
    <col min="10758" max="10758" width="19.140625" style="13" customWidth="1"/>
    <col min="10759" max="10759" width="21.42578125" style="13" customWidth="1"/>
    <col min="10760" max="11009" width="9.140625" style="13"/>
    <col min="11010" max="11010" width="48.28515625" style="13" customWidth="1"/>
    <col min="11011" max="11011" width="69.85546875" style="13" customWidth="1"/>
    <col min="11012" max="11013" width="10.85546875" style="13" customWidth="1"/>
    <col min="11014" max="11014" width="19.140625" style="13" customWidth="1"/>
    <col min="11015" max="11015" width="21.42578125" style="13" customWidth="1"/>
    <col min="11016" max="11265" width="9.140625" style="13"/>
    <col min="11266" max="11266" width="48.28515625" style="13" customWidth="1"/>
    <col min="11267" max="11267" width="69.85546875" style="13" customWidth="1"/>
    <col min="11268" max="11269" width="10.85546875" style="13" customWidth="1"/>
    <col min="11270" max="11270" width="19.140625" style="13" customWidth="1"/>
    <col min="11271" max="11271" width="21.42578125" style="13" customWidth="1"/>
    <col min="11272" max="11521" width="9.140625" style="13"/>
    <col min="11522" max="11522" width="48.28515625" style="13" customWidth="1"/>
    <col min="11523" max="11523" width="69.85546875" style="13" customWidth="1"/>
    <col min="11524" max="11525" width="10.85546875" style="13" customWidth="1"/>
    <col min="11526" max="11526" width="19.140625" style="13" customWidth="1"/>
    <col min="11527" max="11527" width="21.42578125" style="13" customWidth="1"/>
    <col min="11528" max="11777" width="9.140625" style="13"/>
    <col min="11778" max="11778" width="48.28515625" style="13" customWidth="1"/>
    <col min="11779" max="11779" width="69.85546875" style="13" customWidth="1"/>
    <col min="11780" max="11781" width="10.85546875" style="13" customWidth="1"/>
    <col min="11782" max="11782" width="19.140625" style="13" customWidth="1"/>
    <col min="11783" max="11783" width="21.42578125" style="13" customWidth="1"/>
    <col min="11784" max="12033" width="9.140625" style="13"/>
    <col min="12034" max="12034" width="48.28515625" style="13" customWidth="1"/>
    <col min="12035" max="12035" width="69.85546875" style="13" customWidth="1"/>
    <col min="12036" max="12037" width="10.85546875" style="13" customWidth="1"/>
    <col min="12038" max="12038" width="19.140625" style="13" customWidth="1"/>
    <col min="12039" max="12039" width="21.42578125" style="13" customWidth="1"/>
    <col min="12040" max="12289" width="9.140625" style="13"/>
    <col min="12290" max="12290" width="48.28515625" style="13" customWidth="1"/>
    <col min="12291" max="12291" width="69.85546875" style="13" customWidth="1"/>
    <col min="12292" max="12293" width="10.85546875" style="13" customWidth="1"/>
    <col min="12294" max="12294" width="19.140625" style="13" customWidth="1"/>
    <col min="12295" max="12295" width="21.42578125" style="13" customWidth="1"/>
    <col min="12296" max="12545" width="9.140625" style="13"/>
    <col min="12546" max="12546" width="48.28515625" style="13" customWidth="1"/>
    <col min="12547" max="12547" width="69.85546875" style="13" customWidth="1"/>
    <col min="12548" max="12549" width="10.85546875" style="13" customWidth="1"/>
    <col min="12550" max="12550" width="19.140625" style="13" customWidth="1"/>
    <col min="12551" max="12551" width="21.42578125" style="13" customWidth="1"/>
    <col min="12552" max="12801" width="9.140625" style="13"/>
    <col min="12802" max="12802" width="48.28515625" style="13" customWidth="1"/>
    <col min="12803" max="12803" width="69.85546875" style="13" customWidth="1"/>
    <col min="12804" max="12805" width="10.85546875" style="13" customWidth="1"/>
    <col min="12806" max="12806" width="19.140625" style="13" customWidth="1"/>
    <col min="12807" max="12807" width="21.42578125" style="13" customWidth="1"/>
    <col min="12808" max="13057" width="9.140625" style="13"/>
    <col min="13058" max="13058" width="48.28515625" style="13" customWidth="1"/>
    <col min="13059" max="13059" width="69.85546875" style="13" customWidth="1"/>
    <col min="13060" max="13061" width="10.85546875" style="13" customWidth="1"/>
    <col min="13062" max="13062" width="19.140625" style="13" customWidth="1"/>
    <col min="13063" max="13063" width="21.42578125" style="13" customWidth="1"/>
    <col min="13064" max="13313" width="9.140625" style="13"/>
    <col min="13314" max="13314" width="48.28515625" style="13" customWidth="1"/>
    <col min="13315" max="13315" width="69.85546875" style="13" customWidth="1"/>
    <col min="13316" max="13317" width="10.85546875" style="13" customWidth="1"/>
    <col min="13318" max="13318" width="19.140625" style="13" customWidth="1"/>
    <col min="13319" max="13319" width="21.42578125" style="13" customWidth="1"/>
    <col min="13320" max="13569" width="9.140625" style="13"/>
    <col min="13570" max="13570" width="48.28515625" style="13" customWidth="1"/>
    <col min="13571" max="13571" width="69.85546875" style="13" customWidth="1"/>
    <col min="13572" max="13573" width="10.85546875" style="13" customWidth="1"/>
    <col min="13574" max="13574" width="19.140625" style="13" customWidth="1"/>
    <col min="13575" max="13575" width="21.42578125" style="13" customWidth="1"/>
    <col min="13576" max="13825" width="9.140625" style="13"/>
    <col min="13826" max="13826" width="48.28515625" style="13" customWidth="1"/>
    <col min="13827" max="13827" width="69.85546875" style="13" customWidth="1"/>
    <col min="13828" max="13829" width="10.85546875" style="13" customWidth="1"/>
    <col min="13830" max="13830" width="19.140625" style="13" customWidth="1"/>
    <col min="13831" max="13831" width="21.42578125" style="13" customWidth="1"/>
    <col min="13832" max="14081" width="9.140625" style="13"/>
    <col min="14082" max="14082" width="48.28515625" style="13" customWidth="1"/>
    <col min="14083" max="14083" width="69.85546875" style="13" customWidth="1"/>
    <col min="14084" max="14085" width="10.85546875" style="13" customWidth="1"/>
    <col min="14086" max="14086" width="19.140625" style="13" customWidth="1"/>
    <col min="14087" max="14087" width="21.42578125" style="13" customWidth="1"/>
    <col min="14088" max="14337" width="9.140625" style="13"/>
    <col min="14338" max="14338" width="48.28515625" style="13" customWidth="1"/>
    <col min="14339" max="14339" width="69.85546875" style="13" customWidth="1"/>
    <col min="14340" max="14341" width="10.85546875" style="13" customWidth="1"/>
    <col min="14342" max="14342" width="19.140625" style="13" customWidth="1"/>
    <col min="14343" max="14343" width="21.42578125" style="13" customWidth="1"/>
    <col min="14344" max="14593" width="9.140625" style="13"/>
    <col min="14594" max="14594" width="48.28515625" style="13" customWidth="1"/>
    <col min="14595" max="14595" width="69.85546875" style="13" customWidth="1"/>
    <col min="14596" max="14597" width="10.85546875" style="13" customWidth="1"/>
    <col min="14598" max="14598" width="19.140625" style="13" customWidth="1"/>
    <col min="14599" max="14599" width="21.42578125" style="13" customWidth="1"/>
    <col min="14600" max="14849" width="9.140625" style="13"/>
    <col min="14850" max="14850" width="48.28515625" style="13" customWidth="1"/>
    <col min="14851" max="14851" width="69.85546875" style="13" customWidth="1"/>
    <col min="14852" max="14853" width="10.85546875" style="13" customWidth="1"/>
    <col min="14854" max="14854" width="19.140625" style="13" customWidth="1"/>
    <col min="14855" max="14855" width="21.42578125" style="13" customWidth="1"/>
    <col min="14856" max="15105" width="9.140625" style="13"/>
    <col min="15106" max="15106" width="48.28515625" style="13" customWidth="1"/>
    <col min="15107" max="15107" width="69.85546875" style="13" customWidth="1"/>
    <col min="15108" max="15109" width="10.85546875" style="13" customWidth="1"/>
    <col min="15110" max="15110" width="19.140625" style="13" customWidth="1"/>
    <col min="15111" max="15111" width="21.42578125" style="13" customWidth="1"/>
    <col min="15112" max="15361" width="9.140625" style="13"/>
    <col min="15362" max="15362" width="48.28515625" style="13" customWidth="1"/>
    <col min="15363" max="15363" width="69.85546875" style="13" customWidth="1"/>
    <col min="15364" max="15365" width="10.85546875" style="13" customWidth="1"/>
    <col min="15366" max="15366" width="19.140625" style="13" customWidth="1"/>
    <col min="15367" max="15367" width="21.42578125" style="13" customWidth="1"/>
    <col min="15368" max="15617" width="9.140625" style="13"/>
    <col min="15618" max="15618" width="48.28515625" style="13" customWidth="1"/>
    <col min="15619" max="15619" width="69.85546875" style="13" customWidth="1"/>
    <col min="15620" max="15621" width="10.85546875" style="13" customWidth="1"/>
    <col min="15622" max="15622" width="19.140625" style="13" customWidth="1"/>
    <col min="15623" max="15623" width="21.42578125" style="13" customWidth="1"/>
    <col min="15624" max="15873" width="9.140625" style="13"/>
    <col min="15874" max="15874" width="48.28515625" style="13" customWidth="1"/>
    <col min="15875" max="15875" width="69.85546875" style="13" customWidth="1"/>
    <col min="15876" max="15877" width="10.85546875" style="13" customWidth="1"/>
    <col min="15878" max="15878" width="19.140625" style="13" customWidth="1"/>
    <col min="15879" max="15879" width="21.42578125" style="13" customWidth="1"/>
    <col min="15880" max="16129" width="9.140625" style="13"/>
    <col min="16130" max="16130" width="48.28515625" style="13" customWidth="1"/>
    <col min="16131" max="16131" width="69.85546875" style="13" customWidth="1"/>
    <col min="16132" max="16133" width="10.85546875" style="13" customWidth="1"/>
    <col min="16134" max="16134" width="19.140625" style="13" customWidth="1"/>
    <col min="16135" max="16135" width="21.42578125" style="13" customWidth="1"/>
    <col min="16136" max="16384" width="9.140625" style="13"/>
  </cols>
  <sheetData>
    <row r="1" spans="2:10" ht="15.75">
      <c r="G1" s="14" t="s">
        <v>26</v>
      </c>
    </row>
    <row r="2" spans="2:10" ht="15.75" customHeight="1">
      <c r="F2" s="172" t="s">
        <v>27</v>
      </c>
      <c r="G2" s="172"/>
    </row>
    <row r="3" spans="2:10">
      <c r="F3" s="15"/>
      <c r="G3" s="16"/>
    </row>
    <row r="4" spans="2:10" s="17" customFormat="1" ht="18.75">
      <c r="B4" s="173" t="s">
        <v>28</v>
      </c>
      <c r="C4" s="173"/>
      <c r="D4" s="173"/>
      <c r="E4" s="173"/>
      <c r="F4" s="173"/>
      <c r="G4" s="173"/>
    </row>
    <row r="5" spans="2:10" s="17" customFormat="1" ht="16.5">
      <c r="B5" s="174" t="s">
        <v>19</v>
      </c>
      <c r="C5" s="174"/>
      <c r="D5" s="174"/>
      <c r="E5" s="174"/>
      <c r="F5" s="174"/>
      <c r="G5" s="174"/>
    </row>
    <row r="6" spans="2:10" ht="15.75" thickBot="1"/>
    <row r="7" spans="2:10" ht="63">
      <c r="B7" s="76" t="s">
        <v>29</v>
      </c>
      <c r="C7" s="77" t="s">
        <v>30</v>
      </c>
      <c r="D7" s="77" t="s">
        <v>31</v>
      </c>
      <c r="E7" s="77" t="s">
        <v>32</v>
      </c>
      <c r="F7" s="77" t="s">
        <v>33</v>
      </c>
      <c r="G7" s="78" t="s">
        <v>34</v>
      </c>
    </row>
    <row r="8" spans="2:10" s="20" customFormat="1" ht="15" customHeight="1">
      <c r="B8" s="92">
        <v>1</v>
      </c>
      <c r="C8" s="19">
        <v>2</v>
      </c>
      <c r="D8" s="19">
        <v>3</v>
      </c>
      <c r="E8" s="19">
        <v>4</v>
      </c>
      <c r="F8" s="19">
        <v>5</v>
      </c>
      <c r="G8" s="79">
        <v>6</v>
      </c>
    </row>
    <row r="9" spans="2:10" s="20" customFormat="1" ht="15" customHeight="1">
      <c r="B9" s="175" t="s">
        <v>98</v>
      </c>
      <c r="C9" s="178" t="s">
        <v>99</v>
      </c>
      <c r="D9" s="21">
        <v>2022</v>
      </c>
      <c r="E9" s="21" t="s">
        <v>35</v>
      </c>
      <c r="F9" s="124">
        <v>0</v>
      </c>
      <c r="G9" s="131">
        <v>0</v>
      </c>
    </row>
    <row r="10" spans="2:10" s="20" customFormat="1" ht="15" customHeight="1">
      <c r="B10" s="176"/>
      <c r="C10" s="179"/>
      <c r="D10" s="22">
        <v>2023</v>
      </c>
      <c r="E10" s="22" t="s">
        <v>35</v>
      </c>
      <c r="F10" s="22">
        <v>0</v>
      </c>
      <c r="G10" s="132">
        <v>0</v>
      </c>
    </row>
    <row r="11" spans="2:10" s="20" customFormat="1" ht="15" customHeight="1">
      <c r="B11" s="176"/>
      <c r="C11" s="179"/>
      <c r="D11" s="22">
        <v>2024</v>
      </c>
      <c r="E11" s="22" t="s">
        <v>35</v>
      </c>
      <c r="F11" s="22">
        <v>0</v>
      </c>
      <c r="G11" s="132">
        <v>1</v>
      </c>
    </row>
    <row r="12" spans="2:10" s="20" customFormat="1" ht="15" customHeight="1">
      <c r="B12" s="176"/>
      <c r="C12" s="179"/>
      <c r="D12" s="22">
        <v>2025</v>
      </c>
      <c r="E12" s="22" t="s">
        <v>35</v>
      </c>
      <c r="F12" s="22">
        <v>0</v>
      </c>
      <c r="G12" s="132">
        <v>0</v>
      </c>
    </row>
    <row r="13" spans="2:10" s="20" customFormat="1" ht="15" customHeight="1">
      <c r="B13" s="177"/>
      <c r="C13" s="180"/>
      <c r="D13" s="23">
        <v>2026</v>
      </c>
      <c r="E13" s="23" t="s">
        <v>35</v>
      </c>
      <c r="F13" s="23">
        <v>0</v>
      </c>
      <c r="G13" s="133">
        <v>0</v>
      </c>
    </row>
    <row r="14" spans="2:10" ht="15.6" customHeight="1">
      <c r="B14" s="175" t="s">
        <v>97</v>
      </c>
      <c r="C14" s="178" t="s">
        <v>74</v>
      </c>
      <c r="D14" s="21">
        <v>2022</v>
      </c>
      <c r="E14" s="21" t="s">
        <v>35</v>
      </c>
      <c r="F14" s="24" t="s">
        <v>76</v>
      </c>
      <c r="G14" s="80" t="s">
        <v>76</v>
      </c>
      <c r="J14" s="13" t="s">
        <v>36</v>
      </c>
    </row>
    <row r="15" spans="2:10" ht="15.75">
      <c r="B15" s="176"/>
      <c r="C15" s="179"/>
      <c r="D15" s="22">
        <v>2023</v>
      </c>
      <c r="E15" s="22" t="s">
        <v>35</v>
      </c>
      <c r="F15" s="25" t="s">
        <v>76</v>
      </c>
      <c r="G15" s="81" t="s">
        <v>76</v>
      </c>
    </row>
    <row r="16" spans="2:10" ht="15.75">
      <c r="B16" s="176"/>
      <c r="C16" s="179"/>
      <c r="D16" s="109">
        <v>2024</v>
      </c>
      <c r="E16" s="109" t="s">
        <v>35</v>
      </c>
      <c r="F16" s="116" t="s">
        <v>76</v>
      </c>
      <c r="G16" s="117" t="s">
        <v>76</v>
      </c>
    </row>
    <row r="17" spans="2:7" ht="15.75">
      <c r="B17" s="176"/>
      <c r="C17" s="179"/>
      <c r="D17" s="109">
        <v>2025</v>
      </c>
      <c r="E17" s="109" t="s">
        <v>35</v>
      </c>
      <c r="F17" s="116" t="s">
        <v>76</v>
      </c>
      <c r="G17" s="117" t="s">
        <v>76</v>
      </c>
    </row>
    <row r="18" spans="2:7" ht="15.75">
      <c r="B18" s="176"/>
      <c r="C18" s="180"/>
      <c r="D18" s="23">
        <v>2026</v>
      </c>
      <c r="E18" s="23" t="s">
        <v>35</v>
      </c>
      <c r="F18" s="129">
        <v>14</v>
      </c>
      <c r="G18" s="130">
        <v>14</v>
      </c>
    </row>
    <row r="19" spans="2:7" ht="15.6" customHeight="1">
      <c r="B19" s="176"/>
      <c r="C19" s="178" t="s">
        <v>75</v>
      </c>
      <c r="D19" s="21">
        <v>2022</v>
      </c>
      <c r="E19" s="21" t="s">
        <v>37</v>
      </c>
      <c r="F19" s="24" t="s">
        <v>77</v>
      </c>
      <c r="G19" s="80" t="s">
        <v>77</v>
      </c>
    </row>
    <row r="20" spans="2:7" ht="15.75">
      <c r="B20" s="176"/>
      <c r="C20" s="179"/>
      <c r="D20" s="22">
        <v>2023</v>
      </c>
      <c r="E20" s="22" t="s">
        <v>37</v>
      </c>
      <c r="F20" s="25" t="s">
        <v>77</v>
      </c>
      <c r="G20" s="81" t="s">
        <v>77</v>
      </c>
    </row>
    <row r="21" spans="2:7" ht="15.75">
      <c r="B21" s="176"/>
      <c r="C21" s="179"/>
      <c r="D21" s="109">
        <v>2024</v>
      </c>
      <c r="E21" s="109" t="s">
        <v>37</v>
      </c>
      <c r="F21" s="116" t="s">
        <v>77</v>
      </c>
      <c r="G21" s="117" t="s">
        <v>77</v>
      </c>
    </row>
    <row r="22" spans="2:7" ht="15.75">
      <c r="B22" s="176"/>
      <c r="C22" s="179"/>
      <c r="D22" s="109">
        <v>2025</v>
      </c>
      <c r="E22" s="109" t="s">
        <v>37</v>
      </c>
      <c r="F22" s="116" t="s">
        <v>77</v>
      </c>
      <c r="G22" s="117" t="s">
        <v>77</v>
      </c>
    </row>
    <row r="23" spans="2:7" ht="15.75">
      <c r="B23" s="177"/>
      <c r="C23" s="180"/>
      <c r="D23" s="23">
        <v>2026</v>
      </c>
      <c r="E23" s="23" t="s">
        <v>37</v>
      </c>
      <c r="F23" s="129">
        <v>440</v>
      </c>
      <c r="G23" s="130">
        <v>440</v>
      </c>
    </row>
    <row r="24" spans="2:7" ht="15.6" customHeight="1">
      <c r="B24" s="175" t="s">
        <v>110</v>
      </c>
      <c r="C24" s="178" t="s">
        <v>78</v>
      </c>
      <c r="D24" s="21">
        <v>2022</v>
      </c>
      <c r="E24" s="21" t="s">
        <v>35</v>
      </c>
      <c r="F24" s="93">
        <v>16</v>
      </c>
      <c r="G24" s="94">
        <v>16</v>
      </c>
    </row>
    <row r="25" spans="2:7" ht="15.75">
      <c r="B25" s="176"/>
      <c r="C25" s="179"/>
      <c r="D25" s="22">
        <v>2023</v>
      </c>
      <c r="E25" s="22" t="s">
        <v>35</v>
      </c>
      <c r="F25" s="95">
        <v>16</v>
      </c>
      <c r="G25" s="96">
        <v>16</v>
      </c>
    </row>
    <row r="26" spans="2:7" ht="15.75">
      <c r="B26" s="176"/>
      <c r="C26" s="179"/>
      <c r="D26" s="109">
        <v>2024</v>
      </c>
      <c r="E26" s="109" t="s">
        <v>35</v>
      </c>
      <c r="F26" s="122">
        <v>16</v>
      </c>
      <c r="G26" s="120">
        <v>16</v>
      </c>
    </row>
    <row r="27" spans="2:7" ht="15.75">
      <c r="B27" s="176"/>
      <c r="C27" s="179"/>
      <c r="D27" s="109">
        <v>2025</v>
      </c>
      <c r="E27" s="109" t="s">
        <v>35</v>
      </c>
      <c r="F27" s="122">
        <v>16</v>
      </c>
      <c r="G27" s="120">
        <v>16</v>
      </c>
    </row>
    <row r="28" spans="2:7" ht="15.75">
      <c r="B28" s="176"/>
      <c r="C28" s="180"/>
      <c r="D28" s="23">
        <v>2026</v>
      </c>
      <c r="E28" s="23" t="s">
        <v>35</v>
      </c>
      <c r="F28" s="134">
        <v>16</v>
      </c>
      <c r="G28" s="97">
        <v>16</v>
      </c>
    </row>
    <row r="29" spans="2:7" ht="15.6" customHeight="1">
      <c r="B29" s="176"/>
      <c r="C29" s="178" t="s">
        <v>79</v>
      </c>
      <c r="D29" s="21">
        <v>2022</v>
      </c>
      <c r="E29" s="21" t="s">
        <v>37</v>
      </c>
      <c r="F29" s="98">
        <v>4691</v>
      </c>
      <c r="G29" s="99">
        <v>5396</v>
      </c>
    </row>
    <row r="30" spans="2:7" ht="15.75">
      <c r="B30" s="176"/>
      <c r="C30" s="179"/>
      <c r="D30" s="22">
        <v>2023</v>
      </c>
      <c r="E30" s="22" t="s">
        <v>37</v>
      </c>
      <c r="F30" s="108">
        <v>4691</v>
      </c>
      <c r="G30" s="100">
        <v>4950</v>
      </c>
    </row>
    <row r="31" spans="2:7" ht="15.75">
      <c r="B31" s="176"/>
      <c r="C31" s="179"/>
      <c r="D31" s="109">
        <v>2024</v>
      </c>
      <c r="E31" s="109" t="s">
        <v>37</v>
      </c>
      <c r="F31" s="121">
        <v>4691</v>
      </c>
      <c r="G31" s="100">
        <v>4950</v>
      </c>
    </row>
    <row r="32" spans="2:7" ht="15.75">
      <c r="B32" s="176"/>
      <c r="C32" s="179"/>
      <c r="D32" s="109">
        <v>2025</v>
      </c>
      <c r="E32" s="109" t="s">
        <v>37</v>
      </c>
      <c r="F32" s="121">
        <v>4691</v>
      </c>
      <c r="G32" s="135">
        <v>4950</v>
      </c>
    </row>
    <row r="33" spans="2:7" ht="15.75">
      <c r="B33" s="177"/>
      <c r="C33" s="180"/>
      <c r="D33" s="23">
        <v>2026</v>
      </c>
      <c r="E33" s="23" t="s">
        <v>37</v>
      </c>
      <c r="F33" s="136">
        <v>4691</v>
      </c>
      <c r="G33" s="137">
        <v>4950</v>
      </c>
    </row>
    <row r="34" spans="2:7" ht="17.25" customHeight="1">
      <c r="B34" s="175" t="s">
        <v>93</v>
      </c>
      <c r="C34" s="178" t="s">
        <v>80</v>
      </c>
      <c r="D34" s="21">
        <v>2022</v>
      </c>
      <c r="E34" s="21" t="s">
        <v>37</v>
      </c>
      <c r="F34" s="101">
        <v>850</v>
      </c>
      <c r="G34" s="94">
        <v>850</v>
      </c>
    </row>
    <row r="35" spans="2:7" ht="18.75" customHeight="1">
      <c r="B35" s="176"/>
      <c r="C35" s="179"/>
      <c r="D35" s="22">
        <v>2023</v>
      </c>
      <c r="E35" s="22" t="s">
        <v>37</v>
      </c>
      <c r="F35" s="102">
        <v>850</v>
      </c>
      <c r="G35" s="96">
        <v>850</v>
      </c>
    </row>
    <row r="36" spans="2:7" ht="18.75" customHeight="1">
      <c r="B36" s="176"/>
      <c r="C36" s="179"/>
      <c r="D36" s="109">
        <v>2024</v>
      </c>
      <c r="E36" s="109" t="s">
        <v>37</v>
      </c>
      <c r="F36" s="119">
        <v>850</v>
      </c>
      <c r="G36" s="120">
        <v>850</v>
      </c>
    </row>
    <row r="37" spans="2:7" ht="18.75" customHeight="1">
      <c r="B37" s="176"/>
      <c r="C37" s="179"/>
      <c r="D37" s="109">
        <v>2025</v>
      </c>
      <c r="E37" s="109" t="s">
        <v>37</v>
      </c>
      <c r="F37" s="119">
        <v>850</v>
      </c>
      <c r="G37" s="120">
        <v>900</v>
      </c>
    </row>
    <row r="38" spans="2:7" ht="18.75" customHeight="1">
      <c r="B38" s="176"/>
      <c r="C38" s="180"/>
      <c r="D38" s="23">
        <v>2026</v>
      </c>
      <c r="E38" s="23" t="s">
        <v>37</v>
      </c>
      <c r="F38" s="103">
        <v>850</v>
      </c>
      <c r="G38" s="97">
        <v>900</v>
      </c>
    </row>
    <row r="39" spans="2:7" ht="19.5" customHeight="1">
      <c r="B39" s="176"/>
      <c r="C39" s="178" t="s">
        <v>81</v>
      </c>
      <c r="D39" s="21">
        <v>2022</v>
      </c>
      <c r="E39" s="21" t="s">
        <v>37</v>
      </c>
      <c r="F39" s="101">
        <v>270</v>
      </c>
      <c r="G39" s="94">
        <v>270</v>
      </c>
    </row>
    <row r="40" spans="2:7" ht="15.75" customHeight="1">
      <c r="B40" s="176"/>
      <c r="C40" s="179"/>
      <c r="D40" s="22">
        <v>2023</v>
      </c>
      <c r="E40" s="22" t="s">
        <v>37</v>
      </c>
      <c r="F40" s="102">
        <v>270</v>
      </c>
      <c r="G40" s="96">
        <v>270</v>
      </c>
    </row>
    <row r="41" spans="2:7" ht="15.75" customHeight="1">
      <c r="B41" s="176"/>
      <c r="C41" s="179"/>
      <c r="D41" s="109">
        <v>2024</v>
      </c>
      <c r="E41" s="109" t="s">
        <v>37</v>
      </c>
      <c r="F41" s="119">
        <v>270</v>
      </c>
      <c r="G41" s="120">
        <v>270</v>
      </c>
    </row>
    <row r="42" spans="2:7" ht="15.75" customHeight="1">
      <c r="B42" s="176"/>
      <c r="C42" s="179"/>
      <c r="D42" s="109">
        <v>2025</v>
      </c>
      <c r="E42" s="109" t="s">
        <v>37</v>
      </c>
      <c r="F42" s="119">
        <v>270</v>
      </c>
      <c r="G42" s="120">
        <v>280</v>
      </c>
    </row>
    <row r="43" spans="2:7" ht="15.75" customHeight="1">
      <c r="B43" s="177"/>
      <c r="C43" s="180"/>
      <c r="D43" s="23">
        <v>2026</v>
      </c>
      <c r="E43" s="23" t="s">
        <v>37</v>
      </c>
      <c r="F43" s="103">
        <v>270</v>
      </c>
      <c r="G43" s="97">
        <v>280</v>
      </c>
    </row>
    <row r="44" spans="2:7" ht="15.75" customHeight="1">
      <c r="B44" s="175" t="s">
        <v>94</v>
      </c>
      <c r="C44" s="178" t="s">
        <v>82</v>
      </c>
      <c r="D44" s="21">
        <v>2022</v>
      </c>
      <c r="E44" s="21" t="s">
        <v>35</v>
      </c>
      <c r="F44" s="104">
        <v>32</v>
      </c>
      <c r="G44" s="105">
        <v>49</v>
      </c>
    </row>
    <row r="45" spans="2:7" ht="15.75">
      <c r="B45" s="176"/>
      <c r="C45" s="179"/>
      <c r="D45" s="22">
        <v>2023</v>
      </c>
      <c r="E45" s="22" t="s">
        <v>35</v>
      </c>
      <c r="F45" s="106">
        <v>32</v>
      </c>
      <c r="G45" s="125">
        <v>40</v>
      </c>
    </row>
    <row r="46" spans="2:7" ht="15.75">
      <c r="B46" s="176"/>
      <c r="C46" s="179"/>
      <c r="D46" s="109">
        <v>2024</v>
      </c>
      <c r="E46" s="22" t="s">
        <v>35</v>
      </c>
      <c r="F46" s="118">
        <v>32</v>
      </c>
      <c r="G46" s="125">
        <v>40</v>
      </c>
    </row>
    <row r="47" spans="2:7" ht="15.75">
      <c r="B47" s="176"/>
      <c r="C47" s="179"/>
      <c r="D47" s="109">
        <v>2025</v>
      </c>
      <c r="E47" s="109" t="s">
        <v>35</v>
      </c>
      <c r="F47" s="118">
        <v>32</v>
      </c>
      <c r="G47" s="138">
        <v>40</v>
      </c>
    </row>
    <row r="48" spans="2:7" ht="15.75">
      <c r="B48" s="176"/>
      <c r="C48" s="180"/>
      <c r="D48" s="23">
        <v>2026</v>
      </c>
      <c r="E48" s="23" t="s">
        <v>35</v>
      </c>
      <c r="F48" s="139">
        <v>32</v>
      </c>
      <c r="G48" s="126">
        <v>40</v>
      </c>
    </row>
    <row r="49" spans="2:7" ht="15.75">
      <c r="B49" s="176"/>
      <c r="C49" s="178" t="s">
        <v>83</v>
      </c>
      <c r="D49" s="21">
        <v>2022</v>
      </c>
      <c r="E49" s="21" t="s">
        <v>37</v>
      </c>
      <c r="F49" s="98">
        <f t="shared" ref="F49" si="0">2150+93+74</f>
        <v>2317</v>
      </c>
      <c r="G49" s="99">
        <v>3728</v>
      </c>
    </row>
    <row r="50" spans="2:7" ht="15.75">
      <c r="B50" s="176"/>
      <c r="C50" s="179"/>
      <c r="D50" s="22">
        <v>2023</v>
      </c>
      <c r="E50" s="22" t="s">
        <v>37</v>
      </c>
      <c r="F50" s="107">
        <v>2317</v>
      </c>
      <c r="G50" s="127">
        <v>3398</v>
      </c>
    </row>
    <row r="51" spans="2:7" ht="15.75">
      <c r="B51" s="176"/>
      <c r="C51" s="179"/>
      <c r="D51" s="109">
        <v>2024</v>
      </c>
      <c r="E51" s="109" t="s">
        <v>37</v>
      </c>
      <c r="F51" s="118">
        <v>2317</v>
      </c>
      <c r="G51" s="127">
        <v>3398</v>
      </c>
    </row>
    <row r="52" spans="2:7" ht="15.75">
      <c r="B52" s="176"/>
      <c r="C52" s="179"/>
      <c r="D52" s="109">
        <v>2025</v>
      </c>
      <c r="E52" s="109" t="s">
        <v>37</v>
      </c>
      <c r="F52" s="118">
        <v>2317</v>
      </c>
      <c r="G52" s="140">
        <v>3398</v>
      </c>
    </row>
    <row r="53" spans="2:7" ht="15.75">
      <c r="B53" s="177"/>
      <c r="C53" s="180"/>
      <c r="D53" s="23">
        <v>2026</v>
      </c>
      <c r="E53" s="23" t="s">
        <v>37</v>
      </c>
      <c r="F53" s="139">
        <v>2317</v>
      </c>
      <c r="G53" s="128">
        <v>3398</v>
      </c>
    </row>
    <row r="54" spans="2:7" ht="15.6" customHeight="1">
      <c r="B54" s="175" t="s">
        <v>95</v>
      </c>
      <c r="C54" s="178" t="s">
        <v>85</v>
      </c>
      <c r="D54" s="21">
        <v>2022</v>
      </c>
      <c r="E54" s="21" t="s">
        <v>38</v>
      </c>
      <c r="F54" s="26">
        <v>16.8</v>
      </c>
      <c r="G54" s="82">
        <v>7.2</v>
      </c>
    </row>
    <row r="55" spans="2:7" ht="15" customHeight="1">
      <c r="B55" s="176"/>
      <c r="C55" s="179"/>
      <c r="D55" s="22">
        <v>2023</v>
      </c>
      <c r="E55" s="22" t="s">
        <v>38</v>
      </c>
      <c r="F55" s="25">
        <v>16.8</v>
      </c>
      <c r="G55" s="81">
        <v>7.2</v>
      </c>
    </row>
    <row r="56" spans="2:7" ht="15" customHeight="1">
      <c r="B56" s="176"/>
      <c r="C56" s="179"/>
      <c r="D56" s="109">
        <v>2024</v>
      </c>
      <c r="E56" s="109" t="s">
        <v>38</v>
      </c>
      <c r="F56" s="74">
        <v>16.8</v>
      </c>
      <c r="G56" s="83">
        <v>3.1</v>
      </c>
    </row>
    <row r="57" spans="2:7" ht="15.75">
      <c r="B57" s="176"/>
      <c r="C57" s="179"/>
      <c r="D57" s="109">
        <v>2025</v>
      </c>
      <c r="E57" s="109" t="s">
        <v>38</v>
      </c>
      <c r="F57" s="116">
        <v>16.8</v>
      </c>
      <c r="G57" s="117">
        <v>0</v>
      </c>
    </row>
    <row r="58" spans="2:7" ht="15.75">
      <c r="B58" s="176"/>
      <c r="C58" s="180"/>
      <c r="D58" s="23">
        <v>2026</v>
      </c>
      <c r="E58" s="23" t="s">
        <v>38</v>
      </c>
      <c r="F58" s="129">
        <v>16.8</v>
      </c>
      <c r="G58" s="130">
        <v>0</v>
      </c>
    </row>
    <row r="59" spans="2:7" ht="15.75">
      <c r="B59" s="176"/>
      <c r="C59" s="178" t="s">
        <v>84</v>
      </c>
      <c r="D59" s="21">
        <v>2022</v>
      </c>
      <c r="E59" s="21" t="s">
        <v>35</v>
      </c>
      <c r="F59" s="24">
        <v>0</v>
      </c>
      <c r="G59" s="80">
        <v>1</v>
      </c>
    </row>
    <row r="60" spans="2:7" ht="15.75">
      <c r="B60" s="176"/>
      <c r="C60" s="179"/>
      <c r="D60" s="22">
        <v>2023</v>
      </c>
      <c r="E60" s="22" t="s">
        <v>35</v>
      </c>
      <c r="F60" s="27">
        <v>0</v>
      </c>
      <c r="G60" s="84">
        <v>1</v>
      </c>
    </row>
    <row r="61" spans="2:7" ht="15.75">
      <c r="B61" s="176"/>
      <c r="C61" s="179"/>
      <c r="D61" s="109">
        <v>2024</v>
      </c>
      <c r="E61" s="109" t="s">
        <v>35</v>
      </c>
      <c r="F61" s="27">
        <v>0</v>
      </c>
      <c r="G61" s="84">
        <v>1</v>
      </c>
    </row>
    <row r="62" spans="2:7" ht="15.75">
      <c r="B62" s="176"/>
      <c r="C62" s="179"/>
      <c r="D62" s="109">
        <v>2025</v>
      </c>
      <c r="E62" s="109" t="s">
        <v>35</v>
      </c>
      <c r="F62" s="74">
        <v>0</v>
      </c>
      <c r="G62" s="83">
        <v>0</v>
      </c>
    </row>
    <row r="63" spans="2:7" ht="15.75">
      <c r="B63" s="177"/>
      <c r="C63" s="180"/>
      <c r="D63" s="23">
        <v>2026</v>
      </c>
      <c r="E63" s="23" t="s">
        <v>35</v>
      </c>
      <c r="F63" s="129">
        <v>0</v>
      </c>
      <c r="G63" s="130">
        <v>0</v>
      </c>
    </row>
    <row r="64" spans="2:7" ht="15.6" customHeight="1">
      <c r="B64" s="175" t="s">
        <v>96</v>
      </c>
      <c r="C64" s="178" t="s">
        <v>86</v>
      </c>
      <c r="D64" s="21">
        <v>2022</v>
      </c>
      <c r="E64" s="21" t="s">
        <v>35</v>
      </c>
      <c r="F64" s="24">
        <v>1</v>
      </c>
      <c r="G64" s="80">
        <v>1</v>
      </c>
    </row>
    <row r="65" spans="2:7" ht="15.75">
      <c r="B65" s="176"/>
      <c r="C65" s="179"/>
      <c r="D65" s="22">
        <v>2023</v>
      </c>
      <c r="E65" s="22" t="s">
        <v>35</v>
      </c>
      <c r="F65" s="25">
        <v>1</v>
      </c>
      <c r="G65" s="81">
        <v>0</v>
      </c>
    </row>
    <row r="66" spans="2:7" ht="15.75">
      <c r="B66" s="176"/>
      <c r="C66" s="179"/>
      <c r="D66" s="109">
        <v>2024</v>
      </c>
      <c r="E66" s="109" t="s">
        <v>35</v>
      </c>
      <c r="F66" s="116">
        <v>1</v>
      </c>
      <c r="G66" s="117">
        <v>0</v>
      </c>
    </row>
    <row r="67" spans="2:7" ht="15.75">
      <c r="B67" s="176"/>
      <c r="C67" s="179"/>
      <c r="D67" s="109">
        <v>2025</v>
      </c>
      <c r="E67" s="109" t="s">
        <v>35</v>
      </c>
      <c r="F67" s="116">
        <v>1</v>
      </c>
      <c r="G67" s="117">
        <v>0</v>
      </c>
    </row>
    <row r="68" spans="2:7" ht="15" customHeight="1" thickBot="1">
      <c r="B68" s="181"/>
      <c r="C68" s="182"/>
      <c r="D68" s="85">
        <v>2026</v>
      </c>
      <c r="E68" s="85" t="s">
        <v>35</v>
      </c>
      <c r="F68" s="86">
        <v>1</v>
      </c>
      <c r="G68" s="87">
        <v>0</v>
      </c>
    </row>
    <row r="75" spans="2:7">
      <c r="B75" s="13"/>
      <c r="C75" s="13"/>
    </row>
    <row r="76" spans="2:7">
      <c r="B76" s="13"/>
      <c r="C76" s="13"/>
    </row>
    <row r="77" spans="2:7">
      <c r="B77" s="13"/>
      <c r="C77" s="13"/>
    </row>
    <row r="78" spans="2:7">
      <c r="B78" s="13"/>
      <c r="C78" s="13"/>
    </row>
    <row r="79" spans="2:7">
      <c r="B79" s="13"/>
      <c r="C79" s="13"/>
    </row>
    <row r="80" spans="2:7">
      <c r="B80" s="13"/>
      <c r="C80" s="13"/>
    </row>
    <row r="81" spans="2:3">
      <c r="B81" s="13"/>
      <c r="C81" s="13"/>
    </row>
    <row r="82" spans="2:3">
      <c r="B82" s="13"/>
      <c r="C82" s="13"/>
    </row>
    <row r="83" spans="2:3">
      <c r="B83" s="13"/>
      <c r="C83" s="13"/>
    </row>
    <row r="84" spans="2:3">
      <c r="B84" s="13"/>
      <c r="C84" s="13"/>
    </row>
    <row r="85" spans="2:3">
      <c r="B85" s="13"/>
      <c r="C85" s="13"/>
    </row>
  </sheetData>
  <mergeCells count="22">
    <mergeCell ref="C54:C58"/>
    <mergeCell ref="B54:B63"/>
    <mergeCell ref="C59:C63"/>
    <mergeCell ref="B64:B68"/>
    <mergeCell ref="C64:C68"/>
    <mergeCell ref="C34:C38"/>
    <mergeCell ref="B34:B43"/>
    <mergeCell ref="C39:C43"/>
    <mergeCell ref="C44:C48"/>
    <mergeCell ref="B44:B53"/>
    <mergeCell ref="C49:C53"/>
    <mergeCell ref="C14:C18"/>
    <mergeCell ref="B14:B23"/>
    <mergeCell ref="C19:C23"/>
    <mergeCell ref="C24:C28"/>
    <mergeCell ref="B24:B33"/>
    <mergeCell ref="C29:C33"/>
    <mergeCell ref="F2:G2"/>
    <mergeCell ref="B4:G4"/>
    <mergeCell ref="B5:G5"/>
    <mergeCell ref="B9:B13"/>
    <mergeCell ref="C9:C13"/>
  </mergeCells>
  <printOptions horizontalCentered="1"/>
  <pageMargins left="0" right="0" top="0" bottom="0" header="0" footer="0"/>
  <pageSetup paperSize="9" scale="68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40"/>
  <sheetViews>
    <sheetView tabSelected="1" topLeftCell="A61" workbookViewId="0">
      <selection activeCell="H72" sqref="H72"/>
    </sheetView>
  </sheetViews>
  <sheetFormatPr defaultRowHeight="18.75"/>
  <cols>
    <col min="1" max="1" width="2.5703125" style="32" customWidth="1"/>
    <col min="2" max="2" width="47.42578125" style="28" customWidth="1"/>
    <col min="3" max="3" width="25.42578125" style="29" customWidth="1"/>
    <col min="4" max="4" width="14.7109375" style="30" customWidth="1"/>
    <col min="5" max="5" width="14.7109375" style="31" customWidth="1"/>
    <col min="6" max="10" width="14.7109375" style="32" customWidth="1"/>
    <col min="11" max="11" width="9.5703125" style="32" customWidth="1"/>
    <col min="12" max="12" width="9.28515625" style="32" customWidth="1"/>
    <col min="13" max="257" width="9.140625" style="32"/>
    <col min="258" max="258" width="40.28515625" style="32" customWidth="1"/>
    <col min="259" max="259" width="25.42578125" style="32" customWidth="1"/>
    <col min="260" max="266" width="14.7109375" style="32" customWidth="1"/>
    <col min="267" max="513" width="9.140625" style="32"/>
    <col min="514" max="514" width="40.28515625" style="32" customWidth="1"/>
    <col min="515" max="515" width="25.42578125" style="32" customWidth="1"/>
    <col min="516" max="522" width="14.7109375" style="32" customWidth="1"/>
    <col min="523" max="769" width="9.140625" style="32"/>
    <col min="770" max="770" width="40.28515625" style="32" customWidth="1"/>
    <col min="771" max="771" width="25.42578125" style="32" customWidth="1"/>
    <col min="772" max="778" width="14.7109375" style="32" customWidth="1"/>
    <col min="779" max="1025" width="9.140625" style="32"/>
    <col min="1026" max="1026" width="40.28515625" style="32" customWidth="1"/>
    <col min="1027" max="1027" width="25.42578125" style="32" customWidth="1"/>
    <col min="1028" max="1034" width="14.7109375" style="32" customWidth="1"/>
    <col min="1035" max="1281" width="9.140625" style="32"/>
    <col min="1282" max="1282" width="40.28515625" style="32" customWidth="1"/>
    <col min="1283" max="1283" width="25.42578125" style="32" customWidth="1"/>
    <col min="1284" max="1290" width="14.7109375" style="32" customWidth="1"/>
    <col min="1291" max="1537" width="9.140625" style="32"/>
    <col min="1538" max="1538" width="40.28515625" style="32" customWidth="1"/>
    <col min="1539" max="1539" width="25.42578125" style="32" customWidth="1"/>
    <col min="1540" max="1546" width="14.7109375" style="32" customWidth="1"/>
    <col min="1547" max="1793" width="9.140625" style="32"/>
    <col min="1794" max="1794" width="40.28515625" style="32" customWidth="1"/>
    <col min="1795" max="1795" width="25.42578125" style="32" customWidth="1"/>
    <col min="1796" max="1802" width="14.7109375" style="32" customWidth="1"/>
    <col min="1803" max="2049" width="9.140625" style="32"/>
    <col min="2050" max="2050" width="40.28515625" style="32" customWidth="1"/>
    <col min="2051" max="2051" width="25.42578125" style="32" customWidth="1"/>
    <col min="2052" max="2058" width="14.7109375" style="32" customWidth="1"/>
    <col min="2059" max="2305" width="9.140625" style="32"/>
    <col min="2306" max="2306" width="40.28515625" style="32" customWidth="1"/>
    <col min="2307" max="2307" width="25.42578125" style="32" customWidth="1"/>
    <col min="2308" max="2314" width="14.7109375" style="32" customWidth="1"/>
    <col min="2315" max="2561" width="9.140625" style="32"/>
    <col min="2562" max="2562" width="40.28515625" style="32" customWidth="1"/>
    <col min="2563" max="2563" width="25.42578125" style="32" customWidth="1"/>
    <col min="2564" max="2570" width="14.7109375" style="32" customWidth="1"/>
    <col min="2571" max="2817" width="9.140625" style="32"/>
    <col min="2818" max="2818" width="40.28515625" style="32" customWidth="1"/>
    <col min="2819" max="2819" width="25.42578125" style="32" customWidth="1"/>
    <col min="2820" max="2826" width="14.7109375" style="32" customWidth="1"/>
    <col min="2827" max="3073" width="9.140625" style="32"/>
    <col min="3074" max="3074" width="40.28515625" style="32" customWidth="1"/>
    <col min="3075" max="3075" width="25.42578125" style="32" customWidth="1"/>
    <col min="3076" max="3082" width="14.7109375" style="32" customWidth="1"/>
    <col min="3083" max="3329" width="9.140625" style="32"/>
    <col min="3330" max="3330" width="40.28515625" style="32" customWidth="1"/>
    <col min="3331" max="3331" width="25.42578125" style="32" customWidth="1"/>
    <col min="3332" max="3338" width="14.7109375" style="32" customWidth="1"/>
    <col min="3339" max="3585" width="9.140625" style="32"/>
    <col min="3586" max="3586" width="40.28515625" style="32" customWidth="1"/>
    <col min="3587" max="3587" width="25.42578125" style="32" customWidth="1"/>
    <col min="3588" max="3594" width="14.7109375" style="32" customWidth="1"/>
    <col min="3595" max="3841" width="9.140625" style="32"/>
    <col min="3842" max="3842" width="40.28515625" style="32" customWidth="1"/>
    <col min="3843" max="3843" width="25.42578125" style="32" customWidth="1"/>
    <col min="3844" max="3850" width="14.7109375" style="32" customWidth="1"/>
    <col min="3851" max="4097" width="9.140625" style="32"/>
    <col min="4098" max="4098" width="40.28515625" style="32" customWidth="1"/>
    <col min="4099" max="4099" width="25.42578125" style="32" customWidth="1"/>
    <col min="4100" max="4106" width="14.7109375" style="32" customWidth="1"/>
    <col min="4107" max="4353" width="9.140625" style="32"/>
    <col min="4354" max="4354" width="40.28515625" style="32" customWidth="1"/>
    <col min="4355" max="4355" width="25.42578125" style="32" customWidth="1"/>
    <col min="4356" max="4362" width="14.7109375" style="32" customWidth="1"/>
    <col min="4363" max="4609" width="9.140625" style="32"/>
    <col min="4610" max="4610" width="40.28515625" style="32" customWidth="1"/>
    <col min="4611" max="4611" width="25.42578125" style="32" customWidth="1"/>
    <col min="4612" max="4618" width="14.7109375" style="32" customWidth="1"/>
    <col min="4619" max="4865" width="9.140625" style="32"/>
    <col min="4866" max="4866" width="40.28515625" style="32" customWidth="1"/>
    <col min="4867" max="4867" width="25.42578125" style="32" customWidth="1"/>
    <col min="4868" max="4874" width="14.7109375" style="32" customWidth="1"/>
    <col min="4875" max="5121" width="9.140625" style="32"/>
    <col min="5122" max="5122" width="40.28515625" style="32" customWidth="1"/>
    <col min="5123" max="5123" width="25.42578125" style="32" customWidth="1"/>
    <col min="5124" max="5130" width="14.7109375" style="32" customWidth="1"/>
    <col min="5131" max="5377" width="9.140625" style="32"/>
    <col min="5378" max="5378" width="40.28515625" style="32" customWidth="1"/>
    <col min="5379" max="5379" width="25.42578125" style="32" customWidth="1"/>
    <col min="5380" max="5386" width="14.7109375" style="32" customWidth="1"/>
    <col min="5387" max="5633" width="9.140625" style="32"/>
    <col min="5634" max="5634" width="40.28515625" style="32" customWidth="1"/>
    <col min="5635" max="5635" width="25.42578125" style="32" customWidth="1"/>
    <col min="5636" max="5642" width="14.7109375" style="32" customWidth="1"/>
    <col min="5643" max="5889" width="9.140625" style="32"/>
    <col min="5890" max="5890" width="40.28515625" style="32" customWidth="1"/>
    <col min="5891" max="5891" width="25.42578125" style="32" customWidth="1"/>
    <col min="5892" max="5898" width="14.7109375" style="32" customWidth="1"/>
    <col min="5899" max="6145" width="9.140625" style="32"/>
    <col min="6146" max="6146" width="40.28515625" style="32" customWidth="1"/>
    <col min="6147" max="6147" width="25.42578125" style="32" customWidth="1"/>
    <col min="6148" max="6154" width="14.7109375" style="32" customWidth="1"/>
    <col min="6155" max="6401" width="9.140625" style="32"/>
    <col min="6402" max="6402" width="40.28515625" style="32" customWidth="1"/>
    <col min="6403" max="6403" width="25.42578125" style="32" customWidth="1"/>
    <col min="6404" max="6410" width="14.7109375" style="32" customWidth="1"/>
    <col min="6411" max="6657" width="9.140625" style="32"/>
    <col min="6658" max="6658" width="40.28515625" style="32" customWidth="1"/>
    <col min="6659" max="6659" width="25.42578125" style="32" customWidth="1"/>
    <col min="6660" max="6666" width="14.7109375" style="32" customWidth="1"/>
    <col min="6667" max="6913" width="9.140625" style="32"/>
    <col min="6914" max="6914" width="40.28515625" style="32" customWidth="1"/>
    <col min="6915" max="6915" width="25.42578125" style="32" customWidth="1"/>
    <col min="6916" max="6922" width="14.7109375" style="32" customWidth="1"/>
    <col min="6923" max="7169" width="9.140625" style="32"/>
    <col min="7170" max="7170" width="40.28515625" style="32" customWidth="1"/>
    <col min="7171" max="7171" width="25.42578125" style="32" customWidth="1"/>
    <col min="7172" max="7178" width="14.7109375" style="32" customWidth="1"/>
    <col min="7179" max="7425" width="9.140625" style="32"/>
    <col min="7426" max="7426" width="40.28515625" style="32" customWidth="1"/>
    <col min="7427" max="7427" width="25.42578125" style="32" customWidth="1"/>
    <col min="7428" max="7434" width="14.7109375" style="32" customWidth="1"/>
    <col min="7435" max="7681" width="9.140625" style="32"/>
    <col min="7682" max="7682" width="40.28515625" style="32" customWidth="1"/>
    <col min="7683" max="7683" width="25.42578125" style="32" customWidth="1"/>
    <col min="7684" max="7690" width="14.7109375" style="32" customWidth="1"/>
    <col min="7691" max="7937" width="9.140625" style="32"/>
    <col min="7938" max="7938" width="40.28515625" style="32" customWidth="1"/>
    <col min="7939" max="7939" width="25.42578125" style="32" customWidth="1"/>
    <col min="7940" max="7946" width="14.7109375" style="32" customWidth="1"/>
    <col min="7947" max="8193" width="9.140625" style="32"/>
    <col min="8194" max="8194" width="40.28515625" style="32" customWidth="1"/>
    <col min="8195" max="8195" width="25.42578125" style="32" customWidth="1"/>
    <col min="8196" max="8202" width="14.7109375" style="32" customWidth="1"/>
    <col min="8203" max="8449" width="9.140625" style="32"/>
    <col min="8450" max="8450" width="40.28515625" style="32" customWidth="1"/>
    <col min="8451" max="8451" width="25.42578125" style="32" customWidth="1"/>
    <col min="8452" max="8458" width="14.7109375" style="32" customWidth="1"/>
    <col min="8459" max="8705" width="9.140625" style="32"/>
    <col min="8706" max="8706" width="40.28515625" style="32" customWidth="1"/>
    <col min="8707" max="8707" width="25.42578125" style="32" customWidth="1"/>
    <col min="8708" max="8714" width="14.7109375" style="32" customWidth="1"/>
    <col min="8715" max="8961" width="9.140625" style="32"/>
    <col min="8962" max="8962" width="40.28515625" style="32" customWidth="1"/>
    <col min="8963" max="8963" width="25.42578125" style="32" customWidth="1"/>
    <col min="8964" max="8970" width="14.7109375" style="32" customWidth="1"/>
    <col min="8971" max="9217" width="9.140625" style="32"/>
    <col min="9218" max="9218" width="40.28515625" style="32" customWidth="1"/>
    <col min="9219" max="9219" width="25.42578125" style="32" customWidth="1"/>
    <col min="9220" max="9226" width="14.7109375" style="32" customWidth="1"/>
    <col min="9227" max="9473" width="9.140625" style="32"/>
    <col min="9474" max="9474" width="40.28515625" style="32" customWidth="1"/>
    <col min="9475" max="9475" width="25.42578125" style="32" customWidth="1"/>
    <col min="9476" max="9482" width="14.7109375" style="32" customWidth="1"/>
    <col min="9483" max="9729" width="9.140625" style="32"/>
    <col min="9730" max="9730" width="40.28515625" style="32" customWidth="1"/>
    <col min="9731" max="9731" width="25.42578125" style="32" customWidth="1"/>
    <col min="9732" max="9738" width="14.7109375" style="32" customWidth="1"/>
    <col min="9739" max="9985" width="9.140625" style="32"/>
    <col min="9986" max="9986" width="40.28515625" style="32" customWidth="1"/>
    <col min="9987" max="9987" width="25.42578125" style="32" customWidth="1"/>
    <col min="9988" max="9994" width="14.7109375" style="32" customWidth="1"/>
    <col min="9995" max="10241" width="9.140625" style="32"/>
    <col min="10242" max="10242" width="40.28515625" style="32" customWidth="1"/>
    <col min="10243" max="10243" width="25.42578125" style="32" customWidth="1"/>
    <col min="10244" max="10250" width="14.7109375" style="32" customWidth="1"/>
    <col min="10251" max="10497" width="9.140625" style="32"/>
    <col min="10498" max="10498" width="40.28515625" style="32" customWidth="1"/>
    <col min="10499" max="10499" width="25.42578125" style="32" customWidth="1"/>
    <col min="10500" max="10506" width="14.7109375" style="32" customWidth="1"/>
    <col min="10507" max="10753" width="9.140625" style="32"/>
    <col min="10754" max="10754" width="40.28515625" style="32" customWidth="1"/>
    <col min="10755" max="10755" width="25.42578125" style="32" customWidth="1"/>
    <col min="10756" max="10762" width="14.7109375" style="32" customWidth="1"/>
    <col min="10763" max="11009" width="9.140625" style="32"/>
    <col min="11010" max="11010" width="40.28515625" style="32" customWidth="1"/>
    <col min="11011" max="11011" width="25.42578125" style="32" customWidth="1"/>
    <col min="11012" max="11018" width="14.7109375" style="32" customWidth="1"/>
    <col min="11019" max="11265" width="9.140625" style="32"/>
    <col min="11266" max="11266" width="40.28515625" style="32" customWidth="1"/>
    <col min="11267" max="11267" width="25.42578125" style="32" customWidth="1"/>
    <col min="11268" max="11274" width="14.7109375" style="32" customWidth="1"/>
    <col min="11275" max="11521" width="9.140625" style="32"/>
    <col min="11522" max="11522" width="40.28515625" style="32" customWidth="1"/>
    <col min="11523" max="11523" width="25.42578125" style="32" customWidth="1"/>
    <col min="11524" max="11530" width="14.7109375" style="32" customWidth="1"/>
    <col min="11531" max="11777" width="9.140625" style="32"/>
    <col min="11778" max="11778" width="40.28515625" style="32" customWidth="1"/>
    <col min="11779" max="11779" width="25.42578125" style="32" customWidth="1"/>
    <col min="11780" max="11786" width="14.7109375" style="32" customWidth="1"/>
    <col min="11787" max="12033" width="9.140625" style="32"/>
    <col min="12034" max="12034" width="40.28515625" style="32" customWidth="1"/>
    <col min="12035" max="12035" width="25.42578125" style="32" customWidth="1"/>
    <col min="12036" max="12042" width="14.7109375" style="32" customWidth="1"/>
    <col min="12043" max="12289" width="9.140625" style="32"/>
    <col min="12290" max="12290" width="40.28515625" style="32" customWidth="1"/>
    <col min="12291" max="12291" width="25.42578125" style="32" customWidth="1"/>
    <col min="12292" max="12298" width="14.7109375" style="32" customWidth="1"/>
    <col min="12299" max="12545" width="9.140625" style="32"/>
    <col min="12546" max="12546" width="40.28515625" style="32" customWidth="1"/>
    <col min="12547" max="12547" width="25.42578125" style="32" customWidth="1"/>
    <col min="12548" max="12554" width="14.7109375" style="32" customWidth="1"/>
    <col min="12555" max="12801" width="9.140625" style="32"/>
    <col min="12802" max="12802" width="40.28515625" style="32" customWidth="1"/>
    <col min="12803" max="12803" width="25.42578125" style="32" customWidth="1"/>
    <col min="12804" max="12810" width="14.7109375" style="32" customWidth="1"/>
    <col min="12811" max="13057" width="9.140625" style="32"/>
    <col min="13058" max="13058" width="40.28515625" style="32" customWidth="1"/>
    <col min="13059" max="13059" width="25.42578125" style="32" customWidth="1"/>
    <col min="13060" max="13066" width="14.7109375" style="32" customWidth="1"/>
    <col min="13067" max="13313" width="9.140625" style="32"/>
    <col min="13314" max="13314" width="40.28515625" style="32" customWidth="1"/>
    <col min="13315" max="13315" width="25.42578125" style="32" customWidth="1"/>
    <col min="13316" max="13322" width="14.7109375" style="32" customWidth="1"/>
    <col min="13323" max="13569" width="9.140625" style="32"/>
    <col min="13570" max="13570" width="40.28515625" style="32" customWidth="1"/>
    <col min="13571" max="13571" width="25.42578125" style="32" customWidth="1"/>
    <col min="13572" max="13578" width="14.7109375" style="32" customWidth="1"/>
    <col min="13579" max="13825" width="9.140625" style="32"/>
    <col min="13826" max="13826" width="40.28515625" style="32" customWidth="1"/>
    <col min="13827" max="13827" width="25.42578125" style="32" customWidth="1"/>
    <col min="13828" max="13834" width="14.7109375" style="32" customWidth="1"/>
    <col min="13835" max="14081" width="9.140625" style="32"/>
    <col min="14082" max="14082" width="40.28515625" style="32" customWidth="1"/>
    <col min="14083" max="14083" width="25.42578125" style="32" customWidth="1"/>
    <col min="14084" max="14090" width="14.7109375" style="32" customWidth="1"/>
    <col min="14091" max="14337" width="9.140625" style="32"/>
    <col min="14338" max="14338" width="40.28515625" style="32" customWidth="1"/>
    <col min="14339" max="14339" width="25.42578125" style="32" customWidth="1"/>
    <col min="14340" max="14346" width="14.7109375" style="32" customWidth="1"/>
    <col min="14347" max="14593" width="9.140625" style="32"/>
    <col min="14594" max="14594" width="40.28515625" style="32" customWidth="1"/>
    <col min="14595" max="14595" width="25.42578125" style="32" customWidth="1"/>
    <col min="14596" max="14602" width="14.7109375" style="32" customWidth="1"/>
    <col min="14603" max="14849" width="9.140625" style="32"/>
    <col min="14850" max="14850" width="40.28515625" style="32" customWidth="1"/>
    <col min="14851" max="14851" width="25.42578125" style="32" customWidth="1"/>
    <col min="14852" max="14858" width="14.7109375" style="32" customWidth="1"/>
    <col min="14859" max="15105" width="9.140625" style="32"/>
    <col min="15106" max="15106" width="40.28515625" style="32" customWidth="1"/>
    <col min="15107" max="15107" width="25.42578125" style="32" customWidth="1"/>
    <col min="15108" max="15114" width="14.7109375" style="32" customWidth="1"/>
    <col min="15115" max="15361" width="9.140625" style="32"/>
    <col min="15362" max="15362" width="40.28515625" style="32" customWidth="1"/>
    <col min="15363" max="15363" width="25.42578125" style="32" customWidth="1"/>
    <col min="15364" max="15370" width="14.7109375" style="32" customWidth="1"/>
    <col min="15371" max="15617" width="9.140625" style="32"/>
    <col min="15618" max="15618" width="40.28515625" style="32" customWidth="1"/>
    <col min="15619" max="15619" width="25.42578125" style="32" customWidth="1"/>
    <col min="15620" max="15626" width="14.7109375" style="32" customWidth="1"/>
    <col min="15627" max="15873" width="9.140625" style="32"/>
    <col min="15874" max="15874" width="40.28515625" style="32" customWidth="1"/>
    <col min="15875" max="15875" width="25.42578125" style="32" customWidth="1"/>
    <col min="15876" max="15882" width="14.7109375" style="32" customWidth="1"/>
    <col min="15883" max="16129" width="9.140625" style="32"/>
    <col min="16130" max="16130" width="40.28515625" style="32" customWidth="1"/>
    <col min="16131" max="16131" width="25.42578125" style="32" customWidth="1"/>
    <col min="16132" max="16138" width="14.7109375" style="32" customWidth="1"/>
    <col min="16139" max="16384" width="9.140625" style="32"/>
  </cols>
  <sheetData>
    <row r="1" spans="2:11">
      <c r="I1" s="172" t="s">
        <v>39</v>
      </c>
      <c r="J1" s="172"/>
    </row>
    <row r="2" spans="2:11">
      <c r="I2" s="188" t="s">
        <v>27</v>
      </c>
      <c r="J2" s="188"/>
    </row>
    <row r="3" spans="2:11" s="34" customFormat="1">
      <c r="B3" s="173" t="s">
        <v>40</v>
      </c>
      <c r="C3" s="173"/>
      <c r="D3" s="173"/>
      <c r="E3" s="173"/>
      <c r="F3" s="173"/>
      <c r="G3" s="173"/>
      <c r="H3" s="173"/>
      <c r="I3" s="173"/>
      <c r="J3" s="173"/>
      <c r="K3" s="33"/>
    </row>
    <row r="4" spans="2:11">
      <c r="B4" s="189" t="s">
        <v>19</v>
      </c>
      <c r="C4" s="189"/>
      <c r="D4" s="189"/>
      <c r="E4" s="189"/>
      <c r="F4" s="189"/>
      <c r="G4" s="189"/>
      <c r="H4" s="189"/>
      <c r="I4" s="189"/>
      <c r="J4" s="189"/>
      <c r="K4" s="35"/>
    </row>
    <row r="5" spans="2:11" ht="19.5" thickBot="1">
      <c r="C5" s="36"/>
      <c r="D5" s="36"/>
      <c r="E5" s="37"/>
      <c r="F5" s="36"/>
      <c r="G5" s="36"/>
      <c r="H5" s="36"/>
      <c r="I5" s="36"/>
      <c r="J5" s="36" t="s">
        <v>41</v>
      </c>
    </row>
    <row r="6" spans="2:11" ht="18.75" customHeight="1">
      <c r="B6" s="190" t="s">
        <v>42</v>
      </c>
      <c r="C6" s="192" t="s">
        <v>43</v>
      </c>
      <c r="D6" s="192" t="s">
        <v>44</v>
      </c>
      <c r="E6" s="192" t="s">
        <v>45</v>
      </c>
      <c r="F6" s="192"/>
      <c r="G6" s="192"/>
      <c r="H6" s="192"/>
      <c r="I6" s="192"/>
      <c r="J6" s="193"/>
    </row>
    <row r="7" spans="2:11" ht="63">
      <c r="B7" s="191"/>
      <c r="C7" s="183"/>
      <c r="D7" s="183"/>
      <c r="E7" s="3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9" t="s">
        <v>51</v>
      </c>
    </row>
    <row r="8" spans="2:11">
      <c r="B8" s="40">
        <v>1</v>
      </c>
      <c r="C8" s="18">
        <v>2</v>
      </c>
      <c r="D8" s="18">
        <v>3</v>
      </c>
      <c r="E8" s="88">
        <v>4</v>
      </c>
      <c r="F8" s="42">
        <v>5</v>
      </c>
      <c r="G8" s="42">
        <v>6</v>
      </c>
      <c r="H8" s="42">
        <v>7</v>
      </c>
      <c r="I8" s="42">
        <v>8</v>
      </c>
      <c r="J8" s="43">
        <v>9</v>
      </c>
    </row>
    <row r="9" spans="2:11">
      <c r="B9" s="184" t="s">
        <v>60</v>
      </c>
      <c r="C9" s="183" t="s">
        <v>52</v>
      </c>
      <c r="D9" s="21">
        <v>2022</v>
      </c>
      <c r="E9" s="44">
        <f>SUM(F9:J9)</f>
        <v>52898.069999999992</v>
      </c>
      <c r="F9" s="44">
        <f t="shared" ref="F9:J13" si="0">F16+F35</f>
        <v>0</v>
      </c>
      <c r="G9" s="45">
        <f t="shared" si="0"/>
        <v>200.14</v>
      </c>
      <c r="H9" s="45">
        <f t="shared" si="0"/>
        <v>732.1</v>
      </c>
      <c r="I9" s="45">
        <f t="shared" si="0"/>
        <v>51965.829999999994</v>
      </c>
      <c r="J9" s="46">
        <f t="shared" si="0"/>
        <v>0</v>
      </c>
    </row>
    <row r="10" spans="2:11">
      <c r="B10" s="184"/>
      <c r="C10" s="183"/>
      <c r="D10" s="22">
        <v>2023</v>
      </c>
      <c r="E10" s="47">
        <f t="shared" ref="E10:E12" si="1">SUM(F10:J10)</f>
        <v>60411</v>
      </c>
      <c r="F10" s="47">
        <f t="shared" si="0"/>
        <v>0</v>
      </c>
      <c r="G10" s="47">
        <f t="shared" si="0"/>
        <v>0</v>
      </c>
      <c r="H10" s="47">
        <f t="shared" si="0"/>
        <v>1703.1</v>
      </c>
      <c r="I10" s="47">
        <f t="shared" si="0"/>
        <v>58707.9</v>
      </c>
      <c r="J10" s="48">
        <f t="shared" si="0"/>
        <v>0</v>
      </c>
    </row>
    <row r="11" spans="2:11">
      <c r="B11" s="184"/>
      <c r="C11" s="183"/>
      <c r="D11" s="109">
        <v>2024</v>
      </c>
      <c r="E11" s="47">
        <f>SUM(F11:J11)</f>
        <v>56272.299999999996</v>
      </c>
      <c r="F11" s="47">
        <f t="shared" si="0"/>
        <v>0</v>
      </c>
      <c r="G11" s="47">
        <f t="shared" si="0"/>
        <v>0</v>
      </c>
      <c r="H11" s="47">
        <f t="shared" si="0"/>
        <v>1470.1</v>
      </c>
      <c r="I11" s="47">
        <f t="shared" si="0"/>
        <v>54802.2</v>
      </c>
      <c r="J11" s="48">
        <f t="shared" si="0"/>
        <v>0</v>
      </c>
    </row>
    <row r="12" spans="2:11">
      <c r="B12" s="184"/>
      <c r="C12" s="183"/>
      <c r="D12" s="109">
        <v>2025</v>
      </c>
      <c r="E12" s="141">
        <f t="shared" si="1"/>
        <v>46502.999999999993</v>
      </c>
      <c r="F12" s="142">
        <f t="shared" si="0"/>
        <v>0</v>
      </c>
      <c r="G12" s="142">
        <f t="shared" si="0"/>
        <v>0</v>
      </c>
      <c r="H12" s="142">
        <f t="shared" si="0"/>
        <v>839.6</v>
      </c>
      <c r="I12" s="142">
        <f t="shared" si="0"/>
        <v>45663.399999999994</v>
      </c>
      <c r="J12" s="143">
        <f t="shared" si="0"/>
        <v>0</v>
      </c>
    </row>
    <row r="13" spans="2:11">
      <c r="B13" s="184"/>
      <c r="C13" s="183"/>
      <c r="D13" s="23">
        <v>2026</v>
      </c>
      <c r="E13" s="112">
        <f>SUM(F13:J13)</f>
        <v>46502.999999999993</v>
      </c>
      <c r="F13" s="142">
        <f t="shared" si="0"/>
        <v>0</v>
      </c>
      <c r="G13" s="142">
        <f t="shared" si="0"/>
        <v>0</v>
      </c>
      <c r="H13" s="142">
        <f t="shared" si="0"/>
        <v>839.6</v>
      </c>
      <c r="I13" s="142">
        <f t="shared" si="0"/>
        <v>45663.399999999994</v>
      </c>
      <c r="J13" s="49">
        <f t="shared" si="0"/>
        <v>0</v>
      </c>
    </row>
    <row r="14" spans="2:11">
      <c r="B14" s="184"/>
      <c r="C14" s="183"/>
      <c r="D14" s="41" t="s">
        <v>53</v>
      </c>
      <c r="E14" s="50">
        <f>SUM(E9:E13)</f>
        <v>262587.37</v>
      </c>
      <c r="F14" s="50">
        <f t="shared" ref="F14:I14" si="2">SUM(F9:F13)</f>
        <v>0</v>
      </c>
      <c r="G14" s="50">
        <f t="shared" si="2"/>
        <v>200.14</v>
      </c>
      <c r="H14" s="50">
        <f t="shared" si="2"/>
        <v>5584.5</v>
      </c>
      <c r="I14" s="50">
        <f t="shared" si="2"/>
        <v>256802.72999999998</v>
      </c>
      <c r="J14" s="51">
        <f>SUM(J9:J13)</f>
        <v>0</v>
      </c>
    </row>
    <row r="15" spans="2:11">
      <c r="B15" s="185" t="s">
        <v>121</v>
      </c>
      <c r="C15" s="186"/>
      <c r="D15" s="186"/>
      <c r="E15" s="186"/>
      <c r="F15" s="186"/>
      <c r="G15" s="186"/>
      <c r="H15" s="186"/>
      <c r="I15" s="186"/>
      <c r="J15" s="187"/>
    </row>
    <row r="16" spans="2:11">
      <c r="B16" s="184" t="s">
        <v>122</v>
      </c>
      <c r="C16" s="183" t="s">
        <v>123</v>
      </c>
      <c r="D16" s="21">
        <v>2022</v>
      </c>
      <c r="E16" s="44">
        <f>SUM(F16:J16)</f>
        <v>0</v>
      </c>
      <c r="F16" s="66">
        <f>F22</f>
        <v>0</v>
      </c>
      <c r="G16" s="66">
        <f t="shared" ref="G16:J16" si="3">G22</f>
        <v>0</v>
      </c>
      <c r="H16" s="66">
        <f t="shared" si="3"/>
        <v>0</v>
      </c>
      <c r="I16" s="66">
        <f t="shared" si="3"/>
        <v>0</v>
      </c>
      <c r="J16" s="67">
        <f t="shared" si="3"/>
        <v>0</v>
      </c>
    </row>
    <row r="17" spans="2:10">
      <c r="B17" s="184"/>
      <c r="C17" s="183"/>
      <c r="D17" s="22">
        <v>2023</v>
      </c>
      <c r="E17" s="47">
        <f>SUM(F17:J17)</f>
        <v>9000</v>
      </c>
      <c r="F17" s="55">
        <f t="shared" ref="F17:J20" si="4">F23</f>
        <v>0</v>
      </c>
      <c r="G17" s="55">
        <f t="shared" si="4"/>
        <v>0</v>
      </c>
      <c r="H17" s="55">
        <f t="shared" si="4"/>
        <v>0</v>
      </c>
      <c r="I17" s="55">
        <f>I23</f>
        <v>9000</v>
      </c>
      <c r="J17" s="56">
        <f t="shared" si="4"/>
        <v>0</v>
      </c>
    </row>
    <row r="18" spans="2:10">
      <c r="B18" s="184"/>
      <c r="C18" s="183"/>
      <c r="D18" s="109">
        <v>2024</v>
      </c>
      <c r="E18" s="47">
        <f>SUM(F18:J18)</f>
        <v>0</v>
      </c>
      <c r="F18" s="55">
        <f>F24</f>
        <v>0</v>
      </c>
      <c r="G18" s="55">
        <f t="shared" si="4"/>
        <v>0</v>
      </c>
      <c r="H18" s="55">
        <f t="shared" si="4"/>
        <v>0</v>
      </c>
      <c r="I18" s="55">
        <f>I24</f>
        <v>0</v>
      </c>
      <c r="J18" s="56">
        <f>J24</f>
        <v>0</v>
      </c>
    </row>
    <row r="19" spans="2:10">
      <c r="B19" s="184"/>
      <c r="C19" s="183"/>
      <c r="D19" s="109">
        <v>2025</v>
      </c>
      <c r="E19" s="141">
        <f t="shared" ref="E19" si="5">SUM(F19:J19)</f>
        <v>0</v>
      </c>
      <c r="F19" s="113">
        <f>F25</f>
        <v>0</v>
      </c>
      <c r="G19" s="113">
        <f t="shared" si="4"/>
        <v>0</v>
      </c>
      <c r="H19" s="113">
        <f t="shared" si="4"/>
        <v>0</v>
      </c>
      <c r="I19" s="113">
        <f t="shared" si="4"/>
        <v>0</v>
      </c>
      <c r="J19" s="114">
        <f t="shared" si="4"/>
        <v>0</v>
      </c>
    </row>
    <row r="20" spans="2:10">
      <c r="B20" s="184"/>
      <c r="C20" s="183"/>
      <c r="D20" s="23">
        <v>2026</v>
      </c>
      <c r="E20" s="112">
        <f>SUM(F20:J20)</f>
        <v>0</v>
      </c>
      <c r="F20" s="113">
        <f>F26</f>
        <v>0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57">
        <f>J26</f>
        <v>0</v>
      </c>
    </row>
    <row r="21" spans="2:10">
      <c r="B21" s="184"/>
      <c r="C21" s="183"/>
      <c r="D21" s="41" t="s">
        <v>53</v>
      </c>
      <c r="E21" s="50">
        <f>SUM(E16:E20)</f>
        <v>9000</v>
      </c>
      <c r="F21" s="50">
        <f t="shared" ref="F21:I21" si="6">SUM(F16:F20)</f>
        <v>0</v>
      </c>
      <c r="G21" s="50">
        <f t="shared" si="6"/>
        <v>0</v>
      </c>
      <c r="H21" s="50">
        <f t="shared" si="6"/>
        <v>0</v>
      </c>
      <c r="I21" s="50">
        <f t="shared" si="6"/>
        <v>9000</v>
      </c>
      <c r="J21" s="51">
        <f>SUM(J16:J20)</f>
        <v>0</v>
      </c>
    </row>
    <row r="22" spans="2:10">
      <c r="B22" s="184" t="s">
        <v>124</v>
      </c>
      <c r="C22" s="183" t="s">
        <v>125</v>
      </c>
      <c r="D22" s="21">
        <v>2022</v>
      </c>
      <c r="E22" s="44">
        <f>SUM(F22:J22)</f>
        <v>0</v>
      </c>
      <c r="F22" s="66">
        <f>F28</f>
        <v>0</v>
      </c>
      <c r="G22" s="66">
        <f t="shared" ref="G22:J26" si="7">G28</f>
        <v>0</v>
      </c>
      <c r="H22" s="66">
        <f t="shared" si="7"/>
        <v>0</v>
      </c>
      <c r="I22" s="66">
        <f t="shared" si="7"/>
        <v>0</v>
      </c>
      <c r="J22" s="67">
        <f t="shared" si="7"/>
        <v>0</v>
      </c>
    </row>
    <row r="23" spans="2:10">
      <c r="B23" s="184"/>
      <c r="C23" s="183"/>
      <c r="D23" s="22">
        <v>2023</v>
      </c>
      <c r="E23" s="47">
        <f>SUM(F23:J23)</f>
        <v>9000</v>
      </c>
      <c r="F23" s="55">
        <f>F29</f>
        <v>0</v>
      </c>
      <c r="G23" s="55">
        <f t="shared" si="7"/>
        <v>0</v>
      </c>
      <c r="H23" s="55">
        <f t="shared" si="7"/>
        <v>0</v>
      </c>
      <c r="I23" s="55">
        <f>I29</f>
        <v>9000</v>
      </c>
      <c r="J23" s="56">
        <f t="shared" si="7"/>
        <v>0</v>
      </c>
    </row>
    <row r="24" spans="2:10">
      <c r="B24" s="184"/>
      <c r="C24" s="183"/>
      <c r="D24" s="109">
        <v>2024</v>
      </c>
      <c r="E24" s="47">
        <f>SUM(F24:J24)</f>
        <v>0</v>
      </c>
      <c r="F24" s="55">
        <f>F30</f>
        <v>0</v>
      </c>
      <c r="G24" s="55">
        <f t="shared" si="7"/>
        <v>0</v>
      </c>
      <c r="H24" s="55">
        <f t="shared" si="7"/>
        <v>0</v>
      </c>
      <c r="I24" s="55">
        <f>I30</f>
        <v>0</v>
      </c>
      <c r="J24" s="56">
        <f>J30</f>
        <v>0</v>
      </c>
    </row>
    <row r="25" spans="2:10">
      <c r="B25" s="184"/>
      <c r="C25" s="183"/>
      <c r="D25" s="109">
        <v>2025</v>
      </c>
      <c r="E25" s="141">
        <f t="shared" ref="E25" si="8">SUM(F25:J25)</f>
        <v>0</v>
      </c>
      <c r="F25" s="113">
        <f>F31</f>
        <v>0</v>
      </c>
      <c r="G25" s="113">
        <f t="shared" si="7"/>
        <v>0</v>
      </c>
      <c r="H25" s="113">
        <f t="shared" si="7"/>
        <v>0</v>
      </c>
      <c r="I25" s="113">
        <f>I31</f>
        <v>0</v>
      </c>
      <c r="J25" s="114">
        <f t="shared" si="7"/>
        <v>0</v>
      </c>
    </row>
    <row r="26" spans="2:10">
      <c r="B26" s="184"/>
      <c r="C26" s="183"/>
      <c r="D26" s="23">
        <v>2026</v>
      </c>
      <c r="E26" s="112">
        <f>SUM(F26:J26)</f>
        <v>0</v>
      </c>
      <c r="F26" s="113">
        <f>F32</f>
        <v>0</v>
      </c>
      <c r="G26" s="113">
        <f t="shared" si="7"/>
        <v>0</v>
      </c>
      <c r="H26" s="113">
        <f t="shared" si="7"/>
        <v>0</v>
      </c>
      <c r="I26" s="113">
        <f t="shared" si="7"/>
        <v>0</v>
      </c>
      <c r="J26" s="57">
        <f>J32</f>
        <v>0</v>
      </c>
    </row>
    <row r="27" spans="2:10">
      <c r="B27" s="184"/>
      <c r="C27" s="183"/>
      <c r="D27" s="41" t="s">
        <v>53</v>
      </c>
      <c r="E27" s="50">
        <f>SUM(E22:E25)</f>
        <v>9000</v>
      </c>
      <c r="F27" s="50">
        <f>SUM(F22:F25)</f>
        <v>0</v>
      </c>
      <c r="G27" s="50">
        <f>SUM(G22:G25)</f>
        <v>0</v>
      </c>
      <c r="H27" s="50">
        <f t="shared" ref="H27:J27" si="9">SUM(H22:H25)</f>
        <v>0</v>
      </c>
      <c r="I27" s="50">
        <f t="shared" si="9"/>
        <v>9000</v>
      </c>
      <c r="J27" s="51">
        <f t="shared" si="9"/>
        <v>0</v>
      </c>
    </row>
    <row r="28" spans="2:10">
      <c r="B28" s="184" t="s">
        <v>92</v>
      </c>
      <c r="C28" s="183" t="s">
        <v>100</v>
      </c>
      <c r="D28" s="21">
        <v>2022</v>
      </c>
      <c r="E28" s="44">
        <f>SUM(F28:J28)</f>
        <v>0</v>
      </c>
      <c r="F28" s="66"/>
      <c r="G28" s="66"/>
      <c r="H28" s="66"/>
      <c r="I28" s="66"/>
      <c r="J28" s="52"/>
    </row>
    <row r="29" spans="2:10">
      <c r="B29" s="184"/>
      <c r="C29" s="183"/>
      <c r="D29" s="22">
        <v>2023</v>
      </c>
      <c r="E29" s="47">
        <f>SUM(F29:J29)</f>
        <v>9000</v>
      </c>
      <c r="F29" s="55"/>
      <c r="G29" s="55"/>
      <c r="H29" s="55"/>
      <c r="I29" s="55">
        <v>9000</v>
      </c>
      <c r="J29" s="53"/>
    </row>
    <row r="30" spans="2:10">
      <c r="B30" s="184"/>
      <c r="C30" s="183"/>
      <c r="D30" s="109">
        <v>2024</v>
      </c>
      <c r="E30" s="47">
        <f>SUM(F30:J30)</f>
        <v>0</v>
      </c>
      <c r="F30" s="113"/>
      <c r="G30" s="113"/>
      <c r="H30" s="113"/>
      <c r="I30" s="113"/>
      <c r="J30" s="115"/>
    </row>
    <row r="31" spans="2:10">
      <c r="B31" s="184"/>
      <c r="C31" s="183"/>
      <c r="D31" s="109">
        <v>2025</v>
      </c>
      <c r="E31" s="141">
        <f t="shared" ref="E31" si="10">SUM(F31:J31)</f>
        <v>0</v>
      </c>
      <c r="F31" s="113"/>
      <c r="G31" s="113"/>
      <c r="H31" s="113"/>
      <c r="I31" s="113"/>
      <c r="J31" s="115"/>
    </row>
    <row r="32" spans="2:10">
      <c r="B32" s="184"/>
      <c r="C32" s="183"/>
      <c r="D32" s="23">
        <v>2026</v>
      </c>
      <c r="E32" s="112">
        <f>SUM(F32:J32)</f>
        <v>0</v>
      </c>
      <c r="F32" s="68"/>
      <c r="G32" s="68"/>
      <c r="H32" s="68"/>
      <c r="I32" s="68"/>
      <c r="J32" s="54"/>
    </row>
    <row r="33" spans="2:10">
      <c r="B33" s="184"/>
      <c r="C33" s="183"/>
      <c r="D33" s="41" t="s">
        <v>53</v>
      </c>
      <c r="E33" s="50">
        <f>SUM(E28:E32)</f>
        <v>9000</v>
      </c>
      <c r="F33" s="50">
        <f t="shared" ref="F33:I33" si="11">SUM(F28:F32)</f>
        <v>0</v>
      </c>
      <c r="G33" s="50">
        <f t="shared" si="11"/>
        <v>0</v>
      </c>
      <c r="H33" s="50">
        <f t="shared" si="11"/>
        <v>0</v>
      </c>
      <c r="I33" s="50">
        <f t="shared" si="11"/>
        <v>9000</v>
      </c>
      <c r="J33" s="51">
        <f>SUM(J28:J32)</f>
        <v>0</v>
      </c>
    </row>
    <row r="34" spans="2:10">
      <c r="B34" s="185" t="s">
        <v>54</v>
      </c>
      <c r="C34" s="186"/>
      <c r="D34" s="186"/>
      <c r="E34" s="186"/>
      <c r="F34" s="186"/>
      <c r="G34" s="186"/>
      <c r="H34" s="186"/>
      <c r="I34" s="186"/>
      <c r="J34" s="187"/>
    </row>
    <row r="35" spans="2:10">
      <c r="B35" s="184" t="s">
        <v>55</v>
      </c>
      <c r="C35" s="183" t="s">
        <v>52</v>
      </c>
      <c r="D35" s="21">
        <v>2022</v>
      </c>
      <c r="E35" s="44">
        <f>SUM(F35:J35)</f>
        <v>52898.069999999992</v>
      </c>
      <c r="F35" s="66">
        <f>F42</f>
        <v>0</v>
      </c>
      <c r="G35" s="66">
        <f t="shared" ref="G35:J35" si="12">G42</f>
        <v>200.14</v>
      </c>
      <c r="H35" s="66">
        <f t="shared" si="12"/>
        <v>732.1</v>
      </c>
      <c r="I35" s="66">
        <f t="shared" si="12"/>
        <v>51965.829999999994</v>
      </c>
      <c r="J35" s="67">
        <f t="shared" si="12"/>
        <v>0</v>
      </c>
    </row>
    <row r="36" spans="2:10">
      <c r="B36" s="184"/>
      <c r="C36" s="183"/>
      <c r="D36" s="22">
        <v>2023</v>
      </c>
      <c r="E36" s="47">
        <f>SUM(F36:J36)</f>
        <v>51411</v>
      </c>
      <c r="F36" s="55">
        <f>F43</f>
        <v>0</v>
      </c>
      <c r="G36" s="55">
        <f t="shared" ref="G36:J36" si="13">G43</f>
        <v>0</v>
      </c>
      <c r="H36" s="55">
        <f t="shared" si="13"/>
        <v>1703.1</v>
      </c>
      <c r="I36" s="55">
        <f t="shared" si="13"/>
        <v>49707.9</v>
      </c>
      <c r="J36" s="56">
        <f t="shared" si="13"/>
        <v>0</v>
      </c>
    </row>
    <row r="37" spans="2:10">
      <c r="B37" s="184"/>
      <c r="C37" s="183"/>
      <c r="D37" s="109">
        <v>2024</v>
      </c>
      <c r="E37" s="47">
        <f>SUM(F37:J37)</f>
        <v>56272.299999999996</v>
      </c>
      <c r="F37" s="55">
        <f>F44</f>
        <v>0</v>
      </c>
      <c r="G37" s="55">
        <f t="shared" ref="G37:J37" si="14">G44</f>
        <v>0</v>
      </c>
      <c r="H37" s="55">
        <f t="shared" si="14"/>
        <v>1470.1</v>
      </c>
      <c r="I37" s="55">
        <f t="shared" si="14"/>
        <v>54802.2</v>
      </c>
      <c r="J37" s="56">
        <f t="shared" si="14"/>
        <v>0</v>
      </c>
    </row>
    <row r="38" spans="2:10">
      <c r="B38" s="184"/>
      <c r="C38" s="183"/>
      <c r="D38" s="109">
        <v>2025</v>
      </c>
      <c r="E38" s="141">
        <f t="shared" ref="E38:E39" si="15">SUM(F38:J38)</f>
        <v>46502.999999999993</v>
      </c>
      <c r="F38" s="113">
        <f>F45</f>
        <v>0</v>
      </c>
      <c r="G38" s="113">
        <f t="shared" ref="G38:J38" si="16">G45</f>
        <v>0</v>
      </c>
      <c r="H38" s="113">
        <f t="shared" si="16"/>
        <v>839.6</v>
      </c>
      <c r="I38" s="113">
        <f t="shared" si="16"/>
        <v>45663.399999999994</v>
      </c>
      <c r="J38" s="114">
        <f t="shared" si="16"/>
        <v>0</v>
      </c>
    </row>
    <row r="39" spans="2:10">
      <c r="B39" s="184"/>
      <c r="C39" s="183"/>
      <c r="D39" s="23">
        <v>2026</v>
      </c>
      <c r="E39" s="112">
        <f t="shared" si="15"/>
        <v>46502.999999999993</v>
      </c>
      <c r="F39" s="113">
        <f>F46</f>
        <v>0</v>
      </c>
      <c r="G39" s="113">
        <f t="shared" ref="G39:I39" si="17">G46</f>
        <v>0</v>
      </c>
      <c r="H39" s="113">
        <f t="shared" si="17"/>
        <v>839.6</v>
      </c>
      <c r="I39" s="113">
        <f t="shared" si="17"/>
        <v>45663.399999999994</v>
      </c>
      <c r="J39" s="57">
        <f>J46</f>
        <v>0</v>
      </c>
    </row>
    <row r="40" spans="2:10">
      <c r="B40" s="184"/>
      <c r="C40" s="183"/>
      <c r="D40" s="41" t="s">
        <v>53</v>
      </c>
      <c r="E40" s="50">
        <f>SUM(E35:E39)</f>
        <v>253587.37</v>
      </c>
      <c r="F40" s="50">
        <f t="shared" ref="F40:I40" si="18">SUM(F35:F39)</f>
        <v>0</v>
      </c>
      <c r="G40" s="50">
        <f t="shared" si="18"/>
        <v>200.14</v>
      </c>
      <c r="H40" s="50">
        <f t="shared" si="18"/>
        <v>5584.5</v>
      </c>
      <c r="I40" s="50">
        <f t="shared" si="18"/>
        <v>247802.72999999998</v>
      </c>
      <c r="J40" s="51">
        <f>SUM(J35:J39)</f>
        <v>0</v>
      </c>
    </row>
    <row r="41" spans="2:10">
      <c r="B41" s="185" t="s">
        <v>61</v>
      </c>
      <c r="C41" s="186"/>
      <c r="D41" s="186"/>
      <c r="E41" s="186"/>
      <c r="F41" s="186"/>
      <c r="G41" s="186"/>
      <c r="H41" s="186"/>
      <c r="I41" s="186"/>
      <c r="J41" s="187"/>
    </row>
    <row r="42" spans="2:10">
      <c r="B42" s="184" t="s">
        <v>53</v>
      </c>
      <c r="C42" s="183" t="s">
        <v>120</v>
      </c>
      <c r="D42" s="21">
        <v>2022</v>
      </c>
      <c r="E42" s="44">
        <f>SUM(F42:J42)</f>
        <v>52898.069999999992</v>
      </c>
      <c r="F42" s="58">
        <f>F52+F58+F64+F68+F81+F87+F93+F99+F105+F111+F117+F123+F129+F135</f>
        <v>0</v>
      </c>
      <c r="G42" s="58">
        <f>G52+G58+G64+G68+G81+G87+G93+G99+G105+G111+G117+G123+G129+G135</f>
        <v>200.14</v>
      </c>
      <c r="H42" s="58">
        <f>H52+H58+H64+H68+H81+H87+H93+H99+H105+H111+H117+H123+H129+H135</f>
        <v>732.1</v>
      </c>
      <c r="I42" s="58">
        <f>I52+I58+I64+I68+I81+I87+I93+I99+I105+I111+I117+I123+I129+I135</f>
        <v>51965.829999999994</v>
      </c>
      <c r="J42" s="59">
        <f>J52+J58+J64+J68+J81+J87+J93+J99+J105+J111+J117+J123+J129+J135</f>
        <v>0</v>
      </c>
    </row>
    <row r="43" spans="2:10">
      <c r="B43" s="184"/>
      <c r="C43" s="183"/>
      <c r="D43" s="22">
        <v>2023</v>
      </c>
      <c r="E43" s="47">
        <f>SUM(F43:J43)</f>
        <v>51411</v>
      </c>
      <c r="F43" s="60">
        <f>F53+F59+F65+F69+F76+F82+F88+F94+F100+F106+F112+F118+F124+F130+F136</f>
        <v>0</v>
      </c>
      <c r="G43" s="60">
        <f>G53+G59+G65+G69+G76+G82+G88+G94+G100+G106+G112+G118+G124+G130+G136</f>
        <v>0</v>
      </c>
      <c r="H43" s="60">
        <f>H53+H59+H65+H69+H76+H82+H88+H94+H100+H106+H112+H118+H124+H130+H136</f>
        <v>1703.1</v>
      </c>
      <c r="I43" s="60">
        <f>I53+I59+I65+I69+I76+I82+I88+I94+I100+I106+I112+I118+I124+I130+I136</f>
        <v>49707.9</v>
      </c>
      <c r="J43" s="61">
        <f>J53+J59+J65+J69+J76+J82+J88+J94+J100+J106+J112+J118+J124+J130+J136</f>
        <v>0</v>
      </c>
    </row>
    <row r="44" spans="2:10">
      <c r="B44" s="184"/>
      <c r="C44" s="183"/>
      <c r="D44" s="109">
        <v>2024</v>
      </c>
      <c r="E44" s="47">
        <f>SUM(F44:J44)</f>
        <v>56272.299999999996</v>
      </c>
      <c r="F44" s="60">
        <f>F48+F54+F60+F66+F70+F72+F77+F83+F89+F95+F101+F107+F113+F119+F125+F131+F137</f>
        <v>0</v>
      </c>
      <c r="G44" s="60">
        <f t="shared" ref="G44:J44" si="19">G48+G54+G60+G66+G70+G72+G77+G83+G89+G95+G101+G107+G113+G119+G125+G131+G137</f>
        <v>0</v>
      </c>
      <c r="H44" s="60">
        <f t="shared" si="19"/>
        <v>1470.1</v>
      </c>
      <c r="I44" s="60">
        <f>I48+I54+I60+I66+I70+I72+I77+I83+I89+I95+I101+I107+I113+I119+I125+I131+I137</f>
        <v>54802.2</v>
      </c>
      <c r="J44" s="61">
        <f t="shared" si="19"/>
        <v>0</v>
      </c>
    </row>
    <row r="45" spans="2:10">
      <c r="B45" s="184"/>
      <c r="C45" s="183"/>
      <c r="D45" s="109">
        <v>2025</v>
      </c>
      <c r="E45" s="141">
        <f t="shared" ref="E45:E46" si="20">SUM(F45:J45)</f>
        <v>46502.999999999993</v>
      </c>
      <c r="F45" s="110">
        <f>F49+F55+F61+F73+F78+F84+F90+F96+F102+F108+F114+F120+F126+F132+F138</f>
        <v>0</v>
      </c>
      <c r="G45" s="110">
        <f t="shared" ref="G45:I45" si="21">G49+G55+G61+G73+G78+G84+G90+G96+G102+G108+G114+G120+G126+G132+G138</f>
        <v>0</v>
      </c>
      <c r="H45" s="110">
        <f t="shared" si="21"/>
        <v>839.6</v>
      </c>
      <c r="I45" s="110">
        <f t="shared" si="21"/>
        <v>45663.399999999994</v>
      </c>
      <c r="J45" s="111">
        <f>J49+J55+J61+J73+J78+J84+J90+J96+J102+J108+J114+J120+J126+J132+J138</f>
        <v>0</v>
      </c>
    </row>
    <row r="46" spans="2:10">
      <c r="B46" s="184"/>
      <c r="C46" s="183"/>
      <c r="D46" s="23">
        <v>2026</v>
      </c>
      <c r="E46" s="112">
        <f t="shared" si="20"/>
        <v>46502.999999999993</v>
      </c>
      <c r="F46" s="110">
        <f>F50+F56+F62+F74+F79+F85+F91+F97+F103+F109+F115+F121+F127+F133+F139</f>
        <v>0</v>
      </c>
      <c r="G46" s="110">
        <f t="shared" ref="G46:I46" si="22">G50+G56+G62+G74+G79+G85+G91+G97+G103+G109+G115+G121+G127+G133+G139</f>
        <v>0</v>
      </c>
      <c r="H46" s="110">
        <f t="shared" si="22"/>
        <v>839.6</v>
      </c>
      <c r="I46" s="110">
        <f t="shared" si="22"/>
        <v>45663.399999999994</v>
      </c>
      <c r="J46" s="65">
        <f>J50+J56+J62+J74+J79+J85+J91+J97+J103+J109+J115+J121+J127+J133+J139</f>
        <v>0</v>
      </c>
    </row>
    <row r="47" spans="2:10">
      <c r="B47" s="184"/>
      <c r="C47" s="183"/>
      <c r="D47" s="41" t="s">
        <v>53</v>
      </c>
      <c r="E47" s="62">
        <f>SUM(E42:E46)</f>
        <v>253587.37</v>
      </c>
      <c r="F47" s="62">
        <f t="shared" ref="F47:I47" si="23">SUM(F42:F46)</f>
        <v>0</v>
      </c>
      <c r="G47" s="62">
        <f t="shared" si="23"/>
        <v>200.14</v>
      </c>
      <c r="H47" s="62">
        <f t="shared" si="23"/>
        <v>5584.5</v>
      </c>
      <c r="I47" s="62">
        <f t="shared" si="23"/>
        <v>247802.72999999998</v>
      </c>
      <c r="J47" s="63">
        <f>SUM(J42:J46)</f>
        <v>0</v>
      </c>
    </row>
    <row r="48" spans="2:10">
      <c r="B48" s="176" t="s">
        <v>92</v>
      </c>
      <c r="C48" s="183" t="s">
        <v>100</v>
      </c>
      <c r="D48" s="109">
        <v>2024</v>
      </c>
      <c r="E48" s="47">
        <f>SUM(F48:J48)</f>
        <v>9000</v>
      </c>
      <c r="F48" s="110"/>
      <c r="G48" s="110"/>
      <c r="H48" s="110"/>
      <c r="I48" s="110">
        <v>9000</v>
      </c>
      <c r="J48" s="111"/>
    </row>
    <row r="49" spans="2:12">
      <c r="B49" s="176"/>
      <c r="C49" s="183"/>
      <c r="D49" s="109">
        <v>2025</v>
      </c>
      <c r="E49" s="141">
        <f t="shared" ref="E49" si="24">SUM(F49:J49)</f>
        <v>0</v>
      </c>
      <c r="F49" s="110"/>
      <c r="G49" s="110"/>
      <c r="H49" s="110"/>
      <c r="I49" s="110"/>
      <c r="J49" s="111"/>
    </row>
    <row r="50" spans="2:12">
      <c r="B50" s="176"/>
      <c r="C50" s="183"/>
      <c r="D50" s="23">
        <v>2026</v>
      </c>
      <c r="E50" s="112">
        <f>SUM(F50:J50)</f>
        <v>0</v>
      </c>
      <c r="F50" s="64"/>
      <c r="G50" s="64"/>
      <c r="H50" s="64"/>
      <c r="I50" s="64"/>
      <c r="J50" s="65"/>
    </row>
    <row r="51" spans="2:12">
      <c r="B51" s="177"/>
      <c r="C51" s="183"/>
      <c r="D51" s="41" t="s">
        <v>53</v>
      </c>
      <c r="E51" s="62">
        <f t="shared" ref="E51:J51" si="25">SUM(E48:E50)</f>
        <v>9000</v>
      </c>
      <c r="F51" s="62">
        <f t="shared" si="25"/>
        <v>0</v>
      </c>
      <c r="G51" s="62">
        <f t="shared" si="25"/>
        <v>0</v>
      </c>
      <c r="H51" s="62">
        <f t="shared" si="25"/>
        <v>0</v>
      </c>
      <c r="I51" s="62">
        <f t="shared" si="25"/>
        <v>9000</v>
      </c>
      <c r="J51" s="63">
        <f t="shared" si="25"/>
        <v>0</v>
      </c>
    </row>
    <row r="52" spans="2:12">
      <c r="B52" s="175" t="s">
        <v>57</v>
      </c>
      <c r="C52" s="183" t="s">
        <v>62</v>
      </c>
      <c r="D52" s="21">
        <v>2022</v>
      </c>
      <c r="E52" s="44">
        <f>SUM(F52:J52)</f>
        <v>1213.4000000000001</v>
      </c>
      <c r="F52" s="58"/>
      <c r="G52" s="58"/>
      <c r="H52" s="58"/>
      <c r="I52" s="58">
        <v>1213.4000000000001</v>
      </c>
      <c r="J52" s="59"/>
    </row>
    <row r="53" spans="2:12">
      <c r="B53" s="176"/>
      <c r="C53" s="183"/>
      <c r="D53" s="22">
        <v>2023</v>
      </c>
      <c r="E53" s="47">
        <f>SUM(F53:J53)</f>
        <v>1808.1</v>
      </c>
      <c r="F53" s="60"/>
      <c r="G53" s="60"/>
      <c r="H53" s="60"/>
      <c r="I53" s="60">
        <v>1808.1</v>
      </c>
      <c r="J53" s="61"/>
    </row>
    <row r="54" spans="2:12">
      <c r="B54" s="176"/>
      <c r="C54" s="183"/>
      <c r="D54" s="109">
        <v>2024</v>
      </c>
      <c r="E54" s="47">
        <f>SUM(F54:J54)</f>
        <v>1458.9</v>
      </c>
      <c r="F54" s="110"/>
      <c r="G54" s="110"/>
      <c r="H54" s="110"/>
      <c r="I54" s="110">
        <v>1458.9</v>
      </c>
      <c r="J54" s="111"/>
    </row>
    <row r="55" spans="2:12">
      <c r="B55" s="176"/>
      <c r="C55" s="183"/>
      <c r="D55" s="109">
        <v>2025</v>
      </c>
      <c r="E55" s="141">
        <f t="shared" ref="E55" si="26">SUM(F55:J55)</f>
        <v>0</v>
      </c>
      <c r="F55" s="110"/>
      <c r="G55" s="110"/>
      <c r="H55" s="110"/>
      <c r="I55" s="110"/>
      <c r="J55" s="111"/>
    </row>
    <row r="56" spans="2:12">
      <c r="B56" s="176"/>
      <c r="C56" s="183"/>
      <c r="D56" s="23">
        <v>2026</v>
      </c>
      <c r="E56" s="112">
        <f>SUM(F56:J56)</f>
        <v>0</v>
      </c>
      <c r="F56" s="64"/>
      <c r="G56" s="64"/>
      <c r="H56" s="64"/>
      <c r="I56" s="64"/>
      <c r="J56" s="65"/>
    </row>
    <row r="57" spans="2:12">
      <c r="B57" s="177"/>
      <c r="C57" s="183"/>
      <c r="D57" s="41" t="s">
        <v>53</v>
      </c>
      <c r="E57" s="62">
        <f>SUM(E52:E56)</f>
        <v>4480.3999999999996</v>
      </c>
      <c r="F57" s="62">
        <f t="shared" ref="F57:I57" si="27">SUM(F52:F56)</f>
        <v>0</v>
      </c>
      <c r="G57" s="62">
        <f t="shared" si="27"/>
        <v>0</v>
      </c>
      <c r="H57" s="62">
        <f t="shared" si="27"/>
        <v>0</v>
      </c>
      <c r="I57" s="62">
        <f t="shared" si="27"/>
        <v>4480.3999999999996</v>
      </c>
      <c r="J57" s="63">
        <f>SUM(J52:J56)</f>
        <v>0</v>
      </c>
    </row>
    <row r="58" spans="2:12">
      <c r="B58" s="175" t="s">
        <v>56</v>
      </c>
      <c r="C58" s="183" t="s">
        <v>62</v>
      </c>
      <c r="D58" s="21">
        <v>2022</v>
      </c>
      <c r="E58" s="44">
        <v>32249.8</v>
      </c>
      <c r="F58" s="66"/>
      <c r="G58" s="66"/>
      <c r="H58" s="66"/>
      <c r="I58" s="66">
        <v>32249.8</v>
      </c>
      <c r="J58" s="67"/>
    </row>
    <row r="59" spans="2:12">
      <c r="B59" s="176"/>
      <c r="C59" s="183"/>
      <c r="D59" s="22">
        <v>2023</v>
      </c>
      <c r="E59" s="47">
        <f>SUM(F59:J59)</f>
        <v>33529.800000000003</v>
      </c>
      <c r="F59" s="55"/>
      <c r="G59" s="55"/>
      <c r="H59" s="55"/>
      <c r="I59" s="55">
        <v>33529.800000000003</v>
      </c>
      <c r="J59" s="56"/>
    </row>
    <row r="60" spans="2:12">
      <c r="B60" s="176"/>
      <c r="C60" s="183"/>
      <c r="D60" s="109">
        <v>2024</v>
      </c>
      <c r="E60" s="47">
        <f>SUM(F60:J60)</f>
        <v>31186.400000000001</v>
      </c>
      <c r="F60" s="113"/>
      <c r="G60" s="113"/>
      <c r="H60" s="113"/>
      <c r="I60" s="113">
        <v>31186.400000000001</v>
      </c>
      <c r="J60" s="114"/>
      <c r="K60" s="144"/>
      <c r="L60" s="144"/>
    </row>
    <row r="61" spans="2:12">
      <c r="B61" s="176"/>
      <c r="C61" s="183"/>
      <c r="D61" s="109">
        <v>2025</v>
      </c>
      <c r="E61" s="141">
        <f t="shared" ref="E61" si="28">SUM(F61:J61)</f>
        <v>33786.5</v>
      </c>
      <c r="F61" s="113"/>
      <c r="G61" s="113"/>
      <c r="H61" s="113"/>
      <c r="I61" s="113">
        <v>33786.5</v>
      </c>
      <c r="J61" s="114"/>
      <c r="K61" s="144"/>
      <c r="L61" s="144"/>
    </row>
    <row r="62" spans="2:12">
      <c r="B62" s="176"/>
      <c r="C62" s="183"/>
      <c r="D62" s="23">
        <v>2026</v>
      </c>
      <c r="E62" s="112">
        <f>SUM(F62:J62)</f>
        <v>33786.5</v>
      </c>
      <c r="F62" s="68"/>
      <c r="G62" s="68"/>
      <c r="H62" s="68"/>
      <c r="I62" s="113">
        <v>33786.5</v>
      </c>
      <c r="J62" s="57"/>
    </row>
    <row r="63" spans="2:12">
      <c r="B63" s="177"/>
      <c r="C63" s="183"/>
      <c r="D63" s="41" t="s">
        <v>53</v>
      </c>
      <c r="E63" s="62">
        <f>SUM(E58:E62)</f>
        <v>164539</v>
      </c>
      <c r="F63" s="62">
        <f t="shared" ref="F63:I63" si="29">SUM(F58:F62)</f>
        <v>0</v>
      </c>
      <c r="G63" s="62">
        <f t="shared" si="29"/>
        <v>0</v>
      </c>
      <c r="H63" s="62">
        <f t="shared" si="29"/>
        <v>0</v>
      </c>
      <c r="I63" s="62">
        <f t="shared" si="29"/>
        <v>164539</v>
      </c>
      <c r="J63" s="63">
        <f>SUM(J58:J62)</f>
        <v>0</v>
      </c>
    </row>
    <row r="64" spans="2:12">
      <c r="B64" s="175" t="s">
        <v>63</v>
      </c>
      <c r="C64" s="183" t="s">
        <v>58</v>
      </c>
      <c r="D64" s="21">
        <v>2022</v>
      </c>
      <c r="E64" s="44">
        <f>SUM(F64:J64)</f>
        <v>396.5</v>
      </c>
      <c r="F64" s="58"/>
      <c r="G64" s="58"/>
      <c r="H64" s="58">
        <v>396.5</v>
      </c>
      <c r="I64" s="58"/>
      <c r="J64" s="59"/>
    </row>
    <row r="65" spans="2:10">
      <c r="B65" s="176"/>
      <c r="C65" s="183"/>
      <c r="D65" s="22">
        <v>2023</v>
      </c>
      <c r="E65" s="47">
        <f>SUM(F65:J65)</f>
        <v>0</v>
      </c>
      <c r="F65" s="60"/>
      <c r="G65" s="60"/>
      <c r="H65" s="60"/>
      <c r="I65" s="60"/>
      <c r="J65" s="61"/>
    </row>
    <row r="66" spans="2:10">
      <c r="B66" s="176"/>
      <c r="C66" s="183"/>
      <c r="D66" s="109">
        <v>2024</v>
      </c>
      <c r="E66" s="47">
        <f>SUM(F66:J66)</f>
        <v>0</v>
      </c>
      <c r="F66" s="110"/>
      <c r="G66" s="110"/>
      <c r="H66" s="110"/>
      <c r="I66" s="110"/>
      <c r="J66" s="111"/>
    </row>
    <row r="67" spans="2:10">
      <c r="B67" s="177"/>
      <c r="C67" s="183"/>
      <c r="D67" s="41" t="s">
        <v>53</v>
      </c>
      <c r="E67" s="62">
        <f t="shared" ref="E67:J67" si="30">SUM(E64:E66)</f>
        <v>396.5</v>
      </c>
      <c r="F67" s="62">
        <f t="shared" si="30"/>
        <v>0</v>
      </c>
      <c r="G67" s="62">
        <f t="shared" si="30"/>
        <v>0</v>
      </c>
      <c r="H67" s="62">
        <f t="shared" si="30"/>
        <v>396.5</v>
      </c>
      <c r="I67" s="62">
        <f t="shared" si="30"/>
        <v>0</v>
      </c>
      <c r="J67" s="63">
        <f t="shared" si="30"/>
        <v>0</v>
      </c>
    </row>
    <row r="68" spans="2:10">
      <c r="B68" s="175" t="s">
        <v>64</v>
      </c>
      <c r="C68" s="183" t="s">
        <v>58</v>
      </c>
      <c r="D68" s="21">
        <v>2022</v>
      </c>
      <c r="E68" s="44">
        <f>SUM(F68:J68)</f>
        <v>335.6</v>
      </c>
      <c r="F68" s="58"/>
      <c r="G68" s="58"/>
      <c r="H68" s="58">
        <v>335.6</v>
      </c>
      <c r="I68" s="58"/>
      <c r="J68" s="59"/>
    </row>
    <row r="69" spans="2:10">
      <c r="B69" s="176"/>
      <c r="C69" s="183"/>
      <c r="D69" s="22">
        <v>2023</v>
      </c>
      <c r="E69" s="47">
        <f>SUM(F69:J69)</f>
        <v>0</v>
      </c>
      <c r="F69" s="60"/>
      <c r="G69" s="60"/>
      <c r="H69" s="60"/>
      <c r="I69" s="60"/>
      <c r="J69" s="61"/>
    </row>
    <row r="70" spans="2:10">
      <c r="B70" s="176"/>
      <c r="C70" s="183"/>
      <c r="D70" s="109">
        <v>2024</v>
      </c>
      <c r="E70" s="47">
        <f>SUM(F70:J70)</f>
        <v>0</v>
      </c>
      <c r="F70" s="110"/>
      <c r="G70" s="110"/>
      <c r="H70" s="110"/>
      <c r="I70" s="110"/>
      <c r="J70" s="111"/>
    </row>
    <row r="71" spans="2:10">
      <c r="B71" s="177"/>
      <c r="C71" s="183"/>
      <c r="D71" s="41" t="s">
        <v>53</v>
      </c>
      <c r="E71" s="62">
        <f>SUM(E68:E70)</f>
        <v>335.6</v>
      </c>
      <c r="F71" s="62">
        <f t="shared" ref="F71:J71" si="31">SUM(F68:F70)</f>
        <v>0</v>
      </c>
      <c r="G71" s="62">
        <f t="shared" si="31"/>
        <v>0</v>
      </c>
      <c r="H71" s="62">
        <f t="shared" si="31"/>
        <v>335.6</v>
      </c>
      <c r="I71" s="62">
        <f t="shared" si="31"/>
        <v>0</v>
      </c>
      <c r="J71" s="63">
        <f t="shared" si="31"/>
        <v>0</v>
      </c>
    </row>
    <row r="72" spans="2:10">
      <c r="B72" s="175" t="s">
        <v>118</v>
      </c>
      <c r="C72" s="183" t="s">
        <v>62</v>
      </c>
      <c r="D72" s="109">
        <v>2024</v>
      </c>
      <c r="E72" s="44">
        <f>SUM(F72:J72)</f>
        <v>503.3</v>
      </c>
      <c r="F72" s="58"/>
      <c r="G72" s="58"/>
      <c r="H72" s="58">
        <v>503.3</v>
      </c>
      <c r="I72" s="58"/>
      <c r="J72" s="59"/>
    </row>
    <row r="73" spans="2:10">
      <c r="B73" s="176"/>
      <c r="C73" s="183"/>
      <c r="D73" s="109">
        <v>2025</v>
      </c>
      <c r="E73" s="47">
        <f>SUM(F73:J73)</f>
        <v>0</v>
      </c>
      <c r="F73" s="60"/>
      <c r="G73" s="60"/>
      <c r="H73" s="60"/>
      <c r="I73" s="60"/>
      <c r="J73" s="61"/>
    </row>
    <row r="74" spans="2:10">
      <c r="B74" s="176"/>
      <c r="C74" s="183"/>
      <c r="D74" s="23">
        <v>2026</v>
      </c>
      <c r="E74" s="142">
        <f>SUM(F74:J74)</f>
        <v>0</v>
      </c>
      <c r="F74" s="110"/>
      <c r="G74" s="110"/>
      <c r="H74" s="110"/>
      <c r="I74" s="110"/>
      <c r="J74" s="111"/>
    </row>
    <row r="75" spans="2:10">
      <c r="B75" s="176"/>
      <c r="C75" s="183"/>
      <c r="D75" s="41" t="s">
        <v>53</v>
      </c>
      <c r="E75" s="50">
        <f>SUM(E72:E74)</f>
        <v>503.3</v>
      </c>
      <c r="F75" s="50">
        <f t="shared" ref="F75:J75" si="32">SUM(F72:F74)</f>
        <v>0</v>
      </c>
      <c r="G75" s="50">
        <f t="shared" si="32"/>
        <v>0</v>
      </c>
      <c r="H75" s="50">
        <f t="shared" si="32"/>
        <v>503.3</v>
      </c>
      <c r="I75" s="50">
        <f t="shared" si="32"/>
        <v>0</v>
      </c>
      <c r="J75" s="51">
        <f t="shared" si="32"/>
        <v>0</v>
      </c>
    </row>
    <row r="76" spans="2:10" ht="21" customHeight="1">
      <c r="B76" s="175" t="s">
        <v>109</v>
      </c>
      <c r="C76" s="183" t="s">
        <v>58</v>
      </c>
      <c r="D76" s="21">
        <v>2023</v>
      </c>
      <c r="E76" s="44">
        <f>SUM(F76:J76)</f>
        <v>1703.1</v>
      </c>
      <c r="F76" s="58"/>
      <c r="G76" s="58"/>
      <c r="H76" s="58">
        <v>1703.1</v>
      </c>
      <c r="I76" s="58"/>
      <c r="J76" s="59"/>
    </row>
    <row r="77" spans="2:10" ht="21" customHeight="1">
      <c r="B77" s="176"/>
      <c r="C77" s="183"/>
      <c r="D77" s="109">
        <v>2024</v>
      </c>
      <c r="E77" s="47">
        <f>SUM(F77:J77)</f>
        <v>966.8</v>
      </c>
      <c r="F77" s="110"/>
      <c r="G77" s="110"/>
      <c r="H77" s="110">
        <v>966.8</v>
      </c>
      <c r="I77" s="110"/>
      <c r="J77" s="111"/>
    </row>
    <row r="78" spans="2:10" ht="21" customHeight="1">
      <c r="B78" s="176"/>
      <c r="C78" s="183"/>
      <c r="D78" s="109">
        <v>2025</v>
      </c>
      <c r="E78" s="141">
        <f t="shared" ref="E78" si="33">SUM(F78:J78)</f>
        <v>839.6</v>
      </c>
      <c r="F78" s="110"/>
      <c r="G78" s="110"/>
      <c r="H78" s="110">
        <v>839.6</v>
      </c>
      <c r="I78" s="110"/>
      <c r="J78" s="111"/>
    </row>
    <row r="79" spans="2:10" ht="20.45" customHeight="1">
      <c r="B79" s="176"/>
      <c r="C79" s="183"/>
      <c r="D79" s="23">
        <v>2026</v>
      </c>
      <c r="E79" s="112">
        <f>SUM(F79:J79)</f>
        <v>839.6</v>
      </c>
      <c r="F79" s="64"/>
      <c r="G79" s="64"/>
      <c r="H79" s="64">
        <v>839.6</v>
      </c>
      <c r="I79" s="64"/>
      <c r="J79" s="65"/>
    </row>
    <row r="80" spans="2:10" ht="19.899999999999999" customHeight="1">
      <c r="B80" s="177"/>
      <c r="C80" s="183"/>
      <c r="D80" s="41" t="s">
        <v>53</v>
      </c>
      <c r="E80" s="62">
        <f>SUM(E76:E79)</f>
        <v>4349.0999999999995</v>
      </c>
      <c r="F80" s="62">
        <f t="shared" ref="F80:I80" si="34">SUM(F76:F79)</f>
        <v>0</v>
      </c>
      <c r="G80" s="62">
        <f t="shared" si="34"/>
        <v>0</v>
      </c>
      <c r="H80" s="62">
        <f t="shared" si="34"/>
        <v>4349.0999999999995</v>
      </c>
      <c r="I80" s="62">
        <f t="shared" si="34"/>
        <v>0</v>
      </c>
      <c r="J80" s="63">
        <f>SUM(J76:J79)</f>
        <v>0</v>
      </c>
    </row>
    <row r="81" spans="2:10">
      <c r="B81" s="175" t="s">
        <v>90</v>
      </c>
      <c r="C81" s="183" t="s">
        <v>58</v>
      </c>
      <c r="D81" s="21">
        <v>2022</v>
      </c>
      <c r="E81" s="44">
        <f>SUM(F81:J81)</f>
        <v>1634.2</v>
      </c>
      <c r="F81" s="58"/>
      <c r="G81" s="58"/>
      <c r="H81" s="58"/>
      <c r="I81" s="58">
        <v>1634.2</v>
      </c>
      <c r="J81" s="59"/>
    </row>
    <row r="82" spans="2:10">
      <c r="B82" s="176"/>
      <c r="C82" s="183"/>
      <c r="D82" s="22">
        <v>2023</v>
      </c>
      <c r="E82" s="47">
        <f>SUM(F82:J82)</f>
        <v>1849</v>
      </c>
      <c r="F82" s="60"/>
      <c r="G82" s="60"/>
      <c r="H82" s="60"/>
      <c r="I82" s="60">
        <v>1849</v>
      </c>
      <c r="J82" s="61"/>
    </row>
    <row r="83" spans="2:10">
      <c r="B83" s="176"/>
      <c r="C83" s="183"/>
      <c r="D83" s="109">
        <v>2024</v>
      </c>
      <c r="E83" s="47">
        <f>SUM(F83:J83)</f>
        <v>2352.5</v>
      </c>
      <c r="F83" s="110"/>
      <c r="G83" s="110"/>
      <c r="H83" s="110"/>
      <c r="I83" s="110">
        <f>2083.7+268.8</f>
        <v>2352.5</v>
      </c>
      <c r="J83" s="111"/>
    </row>
    <row r="84" spans="2:10">
      <c r="B84" s="176"/>
      <c r="C84" s="183"/>
      <c r="D84" s="109">
        <v>2025</v>
      </c>
      <c r="E84" s="141">
        <f t="shared" ref="E84" si="35">SUM(F84:J84)</f>
        <v>2083.6999999999998</v>
      </c>
      <c r="F84" s="110"/>
      <c r="G84" s="110"/>
      <c r="H84" s="110"/>
      <c r="I84" s="110">
        <v>2083.6999999999998</v>
      </c>
      <c r="J84" s="111"/>
    </row>
    <row r="85" spans="2:10">
      <c r="B85" s="176"/>
      <c r="C85" s="183"/>
      <c r="D85" s="23">
        <v>2026</v>
      </c>
      <c r="E85" s="112">
        <f>SUM(F85:J85)</f>
        <v>2083.6999999999998</v>
      </c>
      <c r="F85" s="64"/>
      <c r="G85" s="64"/>
      <c r="H85" s="64"/>
      <c r="I85" s="110">
        <v>2083.6999999999998</v>
      </c>
      <c r="J85" s="65"/>
    </row>
    <row r="86" spans="2:10">
      <c r="B86" s="177"/>
      <c r="C86" s="183"/>
      <c r="D86" s="41" t="s">
        <v>53</v>
      </c>
      <c r="E86" s="62">
        <f>SUM(E81:E85)</f>
        <v>10003.099999999999</v>
      </c>
      <c r="F86" s="62">
        <f t="shared" ref="F86:I86" si="36">SUM(F81:F85)</f>
        <v>0</v>
      </c>
      <c r="G86" s="62">
        <f t="shared" si="36"/>
        <v>0</v>
      </c>
      <c r="H86" s="62">
        <f t="shared" si="36"/>
        <v>0</v>
      </c>
      <c r="I86" s="62">
        <f t="shared" si="36"/>
        <v>10003.099999999999</v>
      </c>
      <c r="J86" s="63">
        <f>SUM(J81:J85)</f>
        <v>0</v>
      </c>
    </row>
    <row r="87" spans="2:10" ht="18.600000000000001" customHeight="1">
      <c r="B87" s="175" t="s">
        <v>65</v>
      </c>
      <c r="C87" s="183" t="s">
        <v>58</v>
      </c>
      <c r="D87" s="21">
        <v>2022</v>
      </c>
      <c r="E87" s="44">
        <v>4500</v>
      </c>
      <c r="F87" s="58"/>
      <c r="G87" s="58"/>
      <c r="H87" s="58"/>
      <c r="I87" s="58">
        <v>4500</v>
      </c>
      <c r="J87" s="59"/>
    </row>
    <row r="88" spans="2:10" ht="16.899999999999999" customHeight="1">
      <c r="B88" s="176"/>
      <c r="C88" s="183"/>
      <c r="D88" s="22">
        <v>2023</v>
      </c>
      <c r="E88" s="47">
        <f>SUM(F88:J88)</f>
        <v>5150</v>
      </c>
      <c r="F88" s="60"/>
      <c r="G88" s="60"/>
      <c r="H88" s="60"/>
      <c r="I88" s="60">
        <v>5150</v>
      </c>
      <c r="J88" s="61"/>
    </row>
    <row r="89" spans="2:10" ht="14.45" customHeight="1">
      <c r="B89" s="176"/>
      <c r="C89" s="183"/>
      <c r="D89" s="109">
        <v>2024</v>
      </c>
      <c r="E89" s="47">
        <f>SUM(F89:J89)</f>
        <v>3150</v>
      </c>
      <c r="F89" s="110"/>
      <c r="G89" s="110"/>
      <c r="H89" s="110"/>
      <c r="I89" s="110">
        <v>3150</v>
      </c>
      <c r="J89" s="111"/>
    </row>
    <row r="90" spans="2:10" ht="17.45" customHeight="1">
      <c r="B90" s="176"/>
      <c r="C90" s="183"/>
      <c r="D90" s="109">
        <v>2025</v>
      </c>
      <c r="E90" s="141">
        <f t="shared" ref="E90" si="37">SUM(F90:J90)</f>
        <v>3150</v>
      </c>
      <c r="F90" s="110"/>
      <c r="G90" s="110"/>
      <c r="H90" s="110"/>
      <c r="I90" s="110">
        <v>3150</v>
      </c>
      <c r="J90" s="111"/>
    </row>
    <row r="91" spans="2:10" ht="17.45" customHeight="1">
      <c r="B91" s="176"/>
      <c r="C91" s="183"/>
      <c r="D91" s="23">
        <v>2026</v>
      </c>
      <c r="E91" s="112">
        <f>SUM(F91:J91)</f>
        <v>3150</v>
      </c>
      <c r="F91" s="64"/>
      <c r="G91" s="64"/>
      <c r="H91" s="64"/>
      <c r="I91" s="64">
        <v>3150</v>
      </c>
      <c r="J91" s="65"/>
    </row>
    <row r="92" spans="2:10" ht="16.899999999999999" customHeight="1">
      <c r="B92" s="177"/>
      <c r="C92" s="183"/>
      <c r="D92" s="41" t="s">
        <v>53</v>
      </c>
      <c r="E92" s="62">
        <f>SUM(E87:E91)</f>
        <v>19100</v>
      </c>
      <c r="F92" s="62">
        <f t="shared" ref="F92:I92" si="38">SUM(F87:F91)</f>
        <v>0</v>
      </c>
      <c r="G92" s="62">
        <f t="shared" si="38"/>
        <v>0</v>
      </c>
      <c r="H92" s="62">
        <f t="shared" si="38"/>
        <v>0</v>
      </c>
      <c r="I92" s="62">
        <f t="shared" si="38"/>
        <v>19100</v>
      </c>
      <c r="J92" s="63">
        <f>SUM(J87:J91)</f>
        <v>0</v>
      </c>
    </row>
    <row r="93" spans="2:10" ht="15.75" customHeight="1">
      <c r="B93" s="175" t="s">
        <v>66</v>
      </c>
      <c r="C93" s="183" t="s">
        <v>58</v>
      </c>
      <c r="D93" s="21">
        <v>2022</v>
      </c>
      <c r="E93" s="44">
        <f>SUM(F93:J93)</f>
        <v>4446.5</v>
      </c>
      <c r="F93" s="58"/>
      <c r="G93" s="58"/>
      <c r="H93" s="58"/>
      <c r="I93" s="58">
        <v>4446.5</v>
      </c>
      <c r="J93" s="59"/>
    </row>
    <row r="94" spans="2:10" ht="17.25" customHeight="1">
      <c r="B94" s="176"/>
      <c r="C94" s="183"/>
      <c r="D94" s="22">
        <v>2023</v>
      </c>
      <c r="E94" s="47">
        <f>SUM(F94:J94)</f>
        <v>4953.8</v>
      </c>
      <c r="F94" s="60"/>
      <c r="G94" s="60"/>
      <c r="H94" s="60"/>
      <c r="I94" s="60">
        <v>4953.8</v>
      </c>
      <c r="J94" s="61"/>
    </row>
    <row r="95" spans="2:10" ht="17.25" customHeight="1">
      <c r="B95" s="176"/>
      <c r="C95" s="183"/>
      <c r="D95" s="109">
        <v>2024</v>
      </c>
      <c r="E95" s="47">
        <f>SUM(F95:J95)</f>
        <v>4400</v>
      </c>
      <c r="F95" s="110"/>
      <c r="G95" s="110"/>
      <c r="H95" s="110"/>
      <c r="I95" s="110">
        <f>4668.8-268.8</f>
        <v>4400</v>
      </c>
      <c r="J95" s="111"/>
    </row>
    <row r="96" spans="2:10" ht="16.5" customHeight="1">
      <c r="B96" s="176"/>
      <c r="C96" s="183"/>
      <c r="D96" s="109">
        <v>2025</v>
      </c>
      <c r="E96" s="141">
        <f t="shared" ref="E96" si="39">SUM(F96:J96)</f>
        <v>4668.8</v>
      </c>
      <c r="F96" s="110"/>
      <c r="G96" s="110"/>
      <c r="H96" s="110"/>
      <c r="I96" s="110">
        <v>4668.8</v>
      </c>
      <c r="J96" s="111"/>
    </row>
    <row r="97" spans="2:10" ht="16.5" customHeight="1">
      <c r="B97" s="176"/>
      <c r="C97" s="183"/>
      <c r="D97" s="23">
        <v>2026</v>
      </c>
      <c r="E97" s="112">
        <f>SUM(F97:J97)</f>
        <v>4668.8</v>
      </c>
      <c r="F97" s="64"/>
      <c r="G97" s="64"/>
      <c r="H97" s="64"/>
      <c r="I97" s="64">
        <v>4668.8</v>
      </c>
      <c r="J97" s="65"/>
    </row>
    <row r="98" spans="2:10" ht="15" customHeight="1">
      <c r="B98" s="177"/>
      <c r="C98" s="183"/>
      <c r="D98" s="41" t="s">
        <v>53</v>
      </c>
      <c r="E98" s="62">
        <f>SUM(E93:E97)</f>
        <v>23137.899999999998</v>
      </c>
      <c r="F98" s="62">
        <f t="shared" ref="F98:H98" si="40">SUM(F93:F97)</f>
        <v>0</v>
      </c>
      <c r="G98" s="62">
        <f t="shared" si="40"/>
        <v>0</v>
      </c>
      <c r="H98" s="62">
        <f t="shared" si="40"/>
        <v>0</v>
      </c>
      <c r="I98" s="62">
        <f>SUM(I93:I97)</f>
        <v>23137.899999999998</v>
      </c>
      <c r="J98" s="63">
        <f>SUM(J93:J97)</f>
        <v>0</v>
      </c>
    </row>
    <row r="99" spans="2:10">
      <c r="B99" s="175" t="s">
        <v>67</v>
      </c>
      <c r="C99" s="183" t="s">
        <v>58</v>
      </c>
      <c r="D99" s="21">
        <v>2022</v>
      </c>
      <c r="E99" s="44">
        <f>SUM(F99:J99)</f>
        <v>887.8</v>
      </c>
      <c r="F99" s="58"/>
      <c r="G99" s="58"/>
      <c r="H99" s="58"/>
      <c r="I99" s="58">
        <v>887.8</v>
      </c>
      <c r="J99" s="59"/>
    </row>
    <row r="100" spans="2:10">
      <c r="B100" s="176"/>
      <c r="C100" s="183"/>
      <c r="D100" s="22">
        <v>2023</v>
      </c>
      <c r="E100" s="47">
        <f>SUM(F100:J100)</f>
        <v>932.2</v>
      </c>
      <c r="F100" s="60"/>
      <c r="G100" s="60"/>
      <c r="H100" s="60"/>
      <c r="I100" s="60">
        <v>932.2</v>
      </c>
      <c r="J100" s="61"/>
    </row>
    <row r="101" spans="2:10">
      <c r="B101" s="176"/>
      <c r="C101" s="183"/>
      <c r="D101" s="109">
        <v>2024</v>
      </c>
      <c r="E101" s="47">
        <f>SUM(F101:J101)</f>
        <v>932.2</v>
      </c>
      <c r="F101" s="110"/>
      <c r="G101" s="110"/>
      <c r="H101" s="110"/>
      <c r="I101" s="110">
        <v>932.2</v>
      </c>
      <c r="J101" s="111"/>
    </row>
    <row r="102" spans="2:10">
      <c r="B102" s="176"/>
      <c r="C102" s="183"/>
      <c r="D102" s="109">
        <v>2025</v>
      </c>
      <c r="E102" s="141">
        <f t="shared" ref="E102" si="41">SUM(F102:J102)</f>
        <v>932.2</v>
      </c>
      <c r="F102" s="110"/>
      <c r="G102" s="110"/>
      <c r="H102" s="110"/>
      <c r="I102" s="110">
        <v>932.2</v>
      </c>
      <c r="J102" s="111"/>
    </row>
    <row r="103" spans="2:10">
      <c r="B103" s="176"/>
      <c r="C103" s="183"/>
      <c r="D103" s="23">
        <v>2026</v>
      </c>
      <c r="E103" s="112">
        <f>SUM(F103:J103)</f>
        <v>932.2</v>
      </c>
      <c r="F103" s="64"/>
      <c r="G103" s="64"/>
      <c r="H103" s="64"/>
      <c r="I103" s="64">
        <v>932.2</v>
      </c>
      <c r="J103" s="65"/>
    </row>
    <row r="104" spans="2:10" ht="21" customHeight="1">
      <c r="B104" s="177"/>
      <c r="C104" s="183"/>
      <c r="D104" s="41" t="s">
        <v>53</v>
      </c>
      <c r="E104" s="62">
        <f>SUM(E99:E103)</f>
        <v>4616.5999999999995</v>
      </c>
      <c r="F104" s="62">
        <f t="shared" ref="F104:I104" si="42">SUM(F99:F103)</f>
        <v>0</v>
      </c>
      <c r="G104" s="62">
        <f t="shared" si="42"/>
        <v>0</v>
      </c>
      <c r="H104" s="62">
        <f t="shared" si="42"/>
        <v>0</v>
      </c>
      <c r="I104" s="62">
        <f t="shared" si="42"/>
        <v>4616.5999999999995</v>
      </c>
      <c r="J104" s="63">
        <f>SUM(J99:J103)</f>
        <v>0</v>
      </c>
    </row>
    <row r="105" spans="2:10">
      <c r="B105" s="175" t="s">
        <v>68</v>
      </c>
      <c r="C105" s="183" t="s">
        <v>58</v>
      </c>
      <c r="D105" s="21">
        <v>2022</v>
      </c>
      <c r="E105" s="44">
        <f>SUM(F105:J105)</f>
        <v>150</v>
      </c>
      <c r="F105" s="58"/>
      <c r="G105" s="58"/>
      <c r="H105" s="58"/>
      <c r="I105" s="58">
        <v>150</v>
      </c>
      <c r="J105" s="59"/>
    </row>
    <row r="106" spans="2:10">
      <c r="B106" s="176"/>
      <c r="C106" s="183"/>
      <c r="D106" s="22">
        <v>2023</v>
      </c>
      <c r="E106" s="47">
        <f>SUM(F106:J106)</f>
        <v>157.5</v>
      </c>
      <c r="F106" s="60"/>
      <c r="G106" s="60"/>
      <c r="H106" s="60"/>
      <c r="I106" s="60">
        <v>157.5</v>
      </c>
      <c r="J106" s="61"/>
    </row>
    <row r="107" spans="2:10">
      <c r="B107" s="176"/>
      <c r="C107" s="183"/>
      <c r="D107" s="109">
        <v>2024</v>
      </c>
      <c r="E107" s="47">
        <f>SUM(F107:J107)</f>
        <v>157.5</v>
      </c>
      <c r="F107" s="110"/>
      <c r="G107" s="110"/>
      <c r="H107" s="110"/>
      <c r="I107" s="110">
        <v>157.5</v>
      </c>
      <c r="J107" s="111"/>
    </row>
    <row r="108" spans="2:10">
      <c r="B108" s="176"/>
      <c r="C108" s="183"/>
      <c r="D108" s="109">
        <v>2025</v>
      </c>
      <c r="E108" s="141">
        <f t="shared" ref="E108:E109" si="43">SUM(F108:J108)</f>
        <v>157.5</v>
      </c>
      <c r="F108" s="110"/>
      <c r="G108" s="110"/>
      <c r="H108" s="110"/>
      <c r="I108" s="110">
        <v>157.5</v>
      </c>
      <c r="J108" s="111"/>
    </row>
    <row r="109" spans="2:10">
      <c r="B109" s="176"/>
      <c r="C109" s="183"/>
      <c r="D109" s="23">
        <v>2026</v>
      </c>
      <c r="E109" s="112">
        <f t="shared" si="43"/>
        <v>157.5</v>
      </c>
      <c r="F109" s="64"/>
      <c r="G109" s="64"/>
      <c r="H109" s="64"/>
      <c r="I109" s="64">
        <v>157.5</v>
      </c>
      <c r="J109" s="65"/>
    </row>
    <row r="110" spans="2:10">
      <c r="B110" s="177"/>
      <c r="C110" s="183"/>
      <c r="D110" s="41" t="s">
        <v>53</v>
      </c>
      <c r="E110" s="62">
        <f>SUM(E105:E109)</f>
        <v>780</v>
      </c>
      <c r="F110" s="62">
        <f t="shared" ref="F110:I110" si="44">SUM(F105:F109)</f>
        <v>0</v>
      </c>
      <c r="G110" s="62">
        <f t="shared" si="44"/>
        <v>0</v>
      </c>
      <c r="H110" s="62">
        <f t="shared" si="44"/>
        <v>0</v>
      </c>
      <c r="I110" s="62">
        <f t="shared" si="44"/>
        <v>780</v>
      </c>
      <c r="J110" s="63">
        <f>SUM(J105:J109)</f>
        <v>0</v>
      </c>
    </row>
    <row r="111" spans="2:10" ht="16.5" customHeight="1">
      <c r="B111" s="175" t="s">
        <v>69</v>
      </c>
      <c r="C111" s="183" t="s">
        <v>58</v>
      </c>
      <c r="D111" s="21">
        <v>2022</v>
      </c>
      <c r="E111" s="44">
        <f>SUM(F111:J111)</f>
        <v>4000</v>
      </c>
      <c r="F111" s="58"/>
      <c r="G111" s="58"/>
      <c r="H111" s="58"/>
      <c r="I111" s="58">
        <v>4000</v>
      </c>
      <c r="J111" s="59"/>
    </row>
    <row r="112" spans="2:10" ht="17.25" customHeight="1">
      <c r="B112" s="176"/>
      <c r="C112" s="183"/>
      <c r="D112" s="22">
        <v>2023</v>
      </c>
      <c r="E112" s="47">
        <f>SUM(F112:J112)</f>
        <v>0</v>
      </c>
      <c r="F112" s="60"/>
      <c r="G112" s="60"/>
      <c r="H112" s="60"/>
      <c r="I112" s="60"/>
      <c r="J112" s="61"/>
    </row>
    <row r="113" spans="2:10" ht="17.25" customHeight="1">
      <c r="B113" s="176"/>
      <c r="C113" s="183"/>
      <c r="D113" s="109">
        <v>2024</v>
      </c>
      <c r="E113" s="47">
        <f>SUM(F113:J113)</f>
        <v>0</v>
      </c>
      <c r="F113" s="110"/>
      <c r="G113" s="110"/>
      <c r="H113" s="110"/>
      <c r="I113" s="110"/>
      <c r="J113" s="111"/>
    </row>
    <row r="114" spans="2:10" ht="16.5" customHeight="1">
      <c r="B114" s="176"/>
      <c r="C114" s="183"/>
      <c r="D114" s="109">
        <v>2025</v>
      </c>
      <c r="E114" s="141">
        <f t="shared" ref="E114:E115" si="45">SUM(F114:J114)</f>
        <v>0</v>
      </c>
      <c r="F114" s="110"/>
      <c r="G114" s="110"/>
      <c r="H114" s="110"/>
      <c r="I114" s="110"/>
      <c r="J114" s="111"/>
    </row>
    <row r="115" spans="2:10" ht="16.5" customHeight="1">
      <c r="B115" s="176"/>
      <c r="C115" s="183"/>
      <c r="D115" s="23">
        <v>2026</v>
      </c>
      <c r="E115" s="112">
        <f t="shared" si="45"/>
        <v>0</v>
      </c>
      <c r="F115" s="64"/>
      <c r="G115" s="64"/>
      <c r="H115" s="64"/>
      <c r="I115" s="64"/>
      <c r="J115" s="65"/>
    </row>
    <row r="116" spans="2:10" ht="14.25" customHeight="1">
      <c r="B116" s="177"/>
      <c r="C116" s="183"/>
      <c r="D116" s="41" t="s">
        <v>53</v>
      </c>
      <c r="E116" s="62">
        <f>SUM(E111:E115)</f>
        <v>4000</v>
      </c>
      <c r="F116" s="62">
        <f t="shared" ref="F116:I116" si="46">SUM(F111:F115)</f>
        <v>0</v>
      </c>
      <c r="G116" s="62">
        <f t="shared" si="46"/>
        <v>0</v>
      </c>
      <c r="H116" s="62">
        <f t="shared" si="46"/>
        <v>0</v>
      </c>
      <c r="I116" s="62">
        <f t="shared" si="46"/>
        <v>4000</v>
      </c>
      <c r="J116" s="63">
        <f>SUM(J111:J115)</f>
        <v>0</v>
      </c>
    </row>
    <row r="117" spans="2:10">
      <c r="B117" s="175" t="s">
        <v>70</v>
      </c>
      <c r="C117" s="183" t="s">
        <v>58</v>
      </c>
      <c r="D117" s="21">
        <v>2022</v>
      </c>
      <c r="E117" s="44">
        <f>SUM(F117:J117)</f>
        <v>150</v>
      </c>
      <c r="F117" s="58"/>
      <c r="G117" s="58"/>
      <c r="H117" s="58"/>
      <c r="I117" s="58">
        <v>150</v>
      </c>
      <c r="J117" s="59"/>
    </row>
    <row r="118" spans="2:10">
      <c r="B118" s="176"/>
      <c r="C118" s="183"/>
      <c r="D118" s="22">
        <v>2023</v>
      </c>
      <c r="E118" s="47">
        <f>SUM(F118:J118)</f>
        <v>157.5</v>
      </c>
      <c r="F118" s="60"/>
      <c r="G118" s="60"/>
      <c r="H118" s="60"/>
      <c r="I118" s="60">
        <v>157.5</v>
      </c>
      <c r="J118" s="61"/>
    </row>
    <row r="119" spans="2:10">
      <c r="B119" s="176"/>
      <c r="C119" s="183"/>
      <c r="D119" s="109">
        <v>2024</v>
      </c>
      <c r="E119" s="47">
        <f>SUM(F119:J119)</f>
        <v>157.5</v>
      </c>
      <c r="F119" s="110"/>
      <c r="G119" s="110"/>
      <c r="H119" s="110"/>
      <c r="I119" s="110">
        <v>157.5</v>
      </c>
      <c r="J119" s="111"/>
    </row>
    <row r="120" spans="2:10">
      <c r="B120" s="176"/>
      <c r="C120" s="183"/>
      <c r="D120" s="109">
        <v>2025</v>
      </c>
      <c r="E120" s="141">
        <f t="shared" ref="E120" si="47">SUM(F120:J120)</f>
        <v>157.5</v>
      </c>
      <c r="F120" s="110"/>
      <c r="G120" s="110"/>
      <c r="H120" s="110"/>
      <c r="I120" s="110">
        <v>157.5</v>
      </c>
      <c r="J120" s="111"/>
    </row>
    <row r="121" spans="2:10">
      <c r="B121" s="176"/>
      <c r="C121" s="183"/>
      <c r="D121" s="23">
        <v>2026</v>
      </c>
      <c r="E121" s="112">
        <f>SUM(F121:J121)</f>
        <v>157.5</v>
      </c>
      <c r="F121" s="64"/>
      <c r="G121" s="64"/>
      <c r="H121" s="64"/>
      <c r="I121" s="64">
        <v>157.5</v>
      </c>
      <c r="J121" s="65"/>
    </row>
    <row r="122" spans="2:10">
      <c r="B122" s="177"/>
      <c r="C122" s="183"/>
      <c r="D122" s="41" t="s">
        <v>53</v>
      </c>
      <c r="E122" s="62">
        <f>SUM(E117:E121)</f>
        <v>780</v>
      </c>
      <c r="F122" s="62">
        <f t="shared" ref="F122:I122" si="48">SUM(F117:F121)</f>
        <v>0</v>
      </c>
      <c r="G122" s="62">
        <f t="shared" si="48"/>
        <v>0</v>
      </c>
      <c r="H122" s="62">
        <f t="shared" si="48"/>
        <v>0</v>
      </c>
      <c r="I122" s="62">
        <f t="shared" si="48"/>
        <v>780</v>
      </c>
      <c r="J122" s="63">
        <f>SUM(J117:J121)</f>
        <v>0</v>
      </c>
    </row>
    <row r="123" spans="2:10">
      <c r="B123" s="175" t="s">
        <v>71</v>
      </c>
      <c r="C123" s="183" t="s">
        <v>62</v>
      </c>
      <c r="D123" s="21">
        <v>2022</v>
      </c>
      <c r="E123" s="44">
        <f>SUM(F123:J123)</f>
        <v>2059.6</v>
      </c>
      <c r="F123" s="58"/>
      <c r="G123" s="58"/>
      <c r="H123" s="58"/>
      <c r="I123" s="58">
        <v>2059.6</v>
      </c>
      <c r="J123" s="59"/>
    </row>
    <row r="124" spans="2:10">
      <c r="B124" s="176"/>
      <c r="C124" s="183"/>
      <c r="D124" s="22">
        <v>2023</v>
      </c>
      <c r="E124" s="47">
        <f>SUM(F124:J124)</f>
        <v>900</v>
      </c>
      <c r="F124" s="60"/>
      <c r="G124" s="60"/>
      <c r="H124" s="60"/>
      <c r="I124" s="60">
        <v>900</v>
      </c>
      <c r="J124" s="61"/>
    </row>
    <row r="125" spans="2:10">
      <c r="B125" s="176"/>
      <c r="C125" s="183"/>
      <c r="D125" s="109">
        <v>2024</v>
      </c>
      <c r="E125" s="47">
        <f>SUM(F125:J125)</f>
        <v>727.2</v>
      </c>
      <c r="F125" s="110"/>
      <c r="G125" s="110"/>
      <c r="H125" s="110"/>
      <c r="I125" s="110">
        <v>727.2</v>
      </c>
      <c r="J125" s="111"/>
    </row>
    <row r="126" spans="2:10">
      <c r="B126" s="176"/>
      <c r="C126" s="183"/>
      <c r="D126" s="109">
        <v>2025</v>
      </c>
      <c r="E126" s="141">
        <f t="shared" ref="E126" si="49">SUM(F126:J126)</f>
        <v>727.2</v>
      </c>
      <c r="F126" s="110"/>
      <c r="G126" s="110"/>
      <c r="H126" s="110"/>
      <c r="I126" s="110">
        <v>727.2</v>
      </c>
      <c r="J126" s="111"/>
    </row>
    <row r="127" spans="2:10">
      <c r="B127" s="176"/>
      <c r="C127" s="183"/>
      <c r="D127" s="23">
        <v>2026</v>
      </c>
      <c r="E127" s="112">
        <f>SUM(F127:J127)</f>
        <v>727.2</v>
      </c>
      <c r="F127" s="64"/>
      <c r="G127" s="64"/>
      <c r="H127" s="64"/>
      <c r="I127" s="64">
        <v>727.2</v>
      </c>
      <c r="J127" s="65"/>
    </row>
    <row r="128" spans="2:10">
      <c r="B128" s="177"/>
      <c r="C128" s="183"/>
      <c r="D128" s="41" t="s">
        <v>53</v>
      </c>
      <c r="E128" s="62">
        <f>SUM(E123:E127)</f>
        <v>5141.2</v>
      </c>
      <c r="F128" s="62">
        <f t="shared" ref="F128:I128" si="50">SUM(F123:F127)</f>
        <v>0</v>
      </c>
      <c r="G128" s="62">
        <f t="shared" si="50"/>
        <v>0</v>
      </c>
      <c r="H128" s="62">
        <f t="shared" si="50"/>
        <v>0</v>
      </c>
      <c r="I128" s="62">
        <f t="shared" si="50"/>
        <v>5141.2</v>
      </c>
      <c r="J128" s="63">
        <f>SUM(J123:J127)</f>
        <v>0</v>
      </c>
    </row>
    <row r="129" spans="2:10">
      <c r="B129" s="175" t="s">
        <v>72</v>
      </c>
      <c r="C129" s="183" t="s">
        <v>62</v>
      </c>
      <c r="D129" s="21">
        <v>2022</v>
      </c>
      <c r="E129" s="44">
        <f>SUM(F129:J129)</f>
        <v>664</v>
      </c>
      <c r="F129" s="58"/>
      <c r="G129" s="58"/>
      <c r="H129" s="58"/>
      <c r="I129" s="58">
        <v>664</v>
      </c>
      <c r="J129" s="59"/>
    </row>
    <row r="130" spans="2:10">
      <c r="B130" s="176"/>
      <c r="C130" s="183"/>
      <c r="D130" s="22">
        <v>2023</v>
      </c>
      <c r="E130" s="47">
        <f>SUM(F130:J130)</f>
        <v>270</v>
      </c>
      <c r="F130" s="60"/>
      <c r="G130" s="60"/>
      <c r="H130" s="60"/>
      <c r="I130" s="60">
        <v>270</v>
      </c>
      <c r="J130" s="61"/>
    </row>
    <row r="131" spans="2:10">
      <c r="B131" s="176"/>
      <c r="C131" s="183"/>
      <c r="D131" s="109">
        <v>2024</v>
      </c>
      <c r="E131" s="47">
        <f>SUM(F131:J131)</f>
        <v>1280</v>
      </c>
      <c r="F131" s="110"/>
      <c r="G131" s="110"/>
      <c r="H131" s="110"/>
      <c r="I131" s="110">
        <v>1280</v>
      </c>
      <c r="J131" s="111"/>
    </row>
    <row r="132" spans="2:10">
      <c r="B132" s="176"/>
      <c r="C132" s="183"/>
      <c r="D132" s="109">
        <v>2025</v>
      </c>
      <c r="E132" s="141">
        <f t="shared" ref="E132" si="51">SUM(F132:J132)</f>
        <v>0</v>
      </c>
      <c r="F132" s="110"/>
      <c r="G132" s="110"/>
      <c r="H132" s="110"/>
      <c r="I132" s="110"/>
      <c r="J132" s="111"/>
    </row>
    <row r="133" spans="2:10">
      <c r="B133" s="176"/>
      <c r="C133" s="183"/>
      <c r="D133" s="23">
        <v>2026</v>
      </c>
      <c r="E133" s="112">
        <f>SUM(F133:J133)</f>
        <v>0</v>
      </c>
      <c r="F133" s="64"/>
      <c r="G133" s="64"/>
      <c r="H133" s="64"/>
      <c r="I133" s="64"/>
      <c r="J133" s="65"/>
    </row>
    <row r="134" spans="2:10">
      <c r="B134" s="177"/>
      <c r="C134" s="183"/>
      <c r="D134" s="41" t="s">
        <v>53</v>
      </c>
      <c r="E134" s="62">
        <f>SUM(E129:E133)</f>
        <v>2214</v>
      </c>
      <c r="F134" s="62">
        <f t="shared" ref="F134:I134" si="52">SUM(F129:F133)</f>
        <v>0</v>
      </c>
      <c r="G134" s="62">
        <f t="shared" si="52"/>
        <v>0</v>
      </c>
      <c r="H134" s="62">
        <f t="shared" si="52"/>
        <v>0</v>
      </c>
      <c r="I134" s="62">
        <f t="shared" si="52"/>
        <v>2214</v>
      </c>
      <c r="J134" s="63">
        <f>SUM(J129:J133)</f>
        <v>0</v>
      </c>
    </row>
    <row r="135" spans="2:10">
      <c r="B135" s="175" t="s">
        <v>59</v>
      </c>
      <c r="C135" s="183" t="s">
        <v>62</v>
      </c>
      <c r="D135" s="21">
        <v>2022</v>
      </c>
      <c r="E135" s="44">
        <f>SUM(F135:J135)</f>
        <v>210.67</v>
      </c>
      <c r="F135" s="58"/>
      <c r="G135" s="58">
        <v>200.14</v>
      </c>
      <c r="H135" s="58"/>
      <c r="I135" s="58">
        <v>10.53</v>
      </c>
      <c r="J135" s="59"/>
    </row>
    <row r="136" spans="2:10">
      <c r="B136" s="176"/>
      <c r="C136" s="183"/>
      <c r="D136" s="22">
        <v>2023</v>
      </c>
      <c r="E136" s="47">
        <f>SUM(F136:J136)</f>
        <v>0</v>
      </c>
      <c r="F136" s="60"/>
      <c r="G136" s="60"/>
      <c r="H136" s="60"/>
      <c r="I136" s="60"/>
      <c r="J136" s="61"/>
    </row>
    <row r="137" spans="2:10">
      <c r="B137" s="176"/>
      <c r="C137" s="183"/>
      <c r="D137" s="109">
        <v>2024</v>
      </c>
      <c r="E137" s="47">
        <f t="shared" ref="E137" si="53">SUM(F137:J137)</f>
        <v>0</v>
      </c>
      <c r="F137" s="110"/>
      <c r="G137" s="110"/>
      <c r="H137" s="110"/>
      <c r="I137" s="110"/>
      <c r="J137" s="111"/>
    </row>
    <row r="138" spans="2:10">
      <c r="B138" s="176"/>
      <c r="C138" s="194"/>
      <c r="D138" s="109">
        <v>2025</v>
      </c>
      <c r="E138" s="142">
        <f>SUM(F138:J138)</f>
        <v>0</v>
      </c>
      <c r="F138" s="110"/>
      <c r="G138" s="110"/>
      <c r="H138" s="110"/>
      <c r="I138" s="110"/>
      <c r="J138" s="111"/>
    </row>
    <row r="139" spans="2:10">
      <c r="B139" s="176"/>
      <c r="C139" s="194"/>
      <c r="D139" s="23">
        <v>2026</v>
      </c>
      <c r="E139" s="112">
        <f>SUM(F139:J139)</f>
        <v>0</v>
      </c>
      <c r="F139" s="64"/>
      <c r="G139" s="64"/>
      <c r="H139" s="64"/>
      <c r="I139" s="64"/>
      <c r="J139" s="65"/>
    </row>
    <row r="140" spans="2:10" ht="19.5" thickBot="1">
      <c r="B140" s="181"/>
      <c r="C140" s="195"/>
      <c r="D140" s="69" t="s">
        <v>53</v>
      </c>
      <c r="E140" s="70">
        <f>SUM(E135:E139)</f>
        <v>210.67</v>
      </c>
      <c r="F140" s="70">
        <f t="shared" ref="F140:I140" si="54">SUM(F135:F139)</f>
        <v>0</v>
      </c>
      <c r="G140" s="70">
        <f t="shared" si="54"/>
        <v>200.14</v>
      </c>
      <c r="H140" s="70">
        <f t="shared" si="54"/>
        <v>0</v>
      </c>
      <c r="I140" s="70">
        <f t="shared" si="54"/>
        <v>10.53</v>
      </c>
      <c r="J140" s="71">
        <f>SUM(J135:J139)</f>
        <v>0</v>
      </c>
    </row>
  </sheetData>
  <mergeCells count="57">
    <mergeCell ref="B123:B128"/>
    <mergeCell ref="C123:C128"/>
    <mergeCell ref="B129:B134"/>
    <mergeCell ref="C129:C134"/>
    <mergeCell ref="B135:B140"/>
    <mergeCell ref="C135:C140"/>
    <mergeCell ref="B105:B110"/>
    <mergeCell ref="C105:C110"/>
    <mergeCell ref="B111:B116"/>
    <mergeCell ref="C111:C116"/>
    <mergeCell ref="B117:B122"/>
    <mergeCell ref="C117:C122"/>
    <mergeCell ref="C93:C98"/>
    <mergeCell ref="B93:B98"/>
    <mergeCell ref="B99:B104"/>
    <mergeCell ref="C99:C104"/>
    <mergeCell ref="B68:B71"/>
    <mergeCell ref="C68:C71"/>
    <mergeCell ref="B81:B86"/>
    <mergeCell ref="C81:C86"/>
    <mergeCell ref="B87:B92"/>
    <mergeCell ref="C87:C92"/>
    <mergeCell ref="B76:B80"/>
    <mergeCell ref="C76:C80"/>
    <mergeCell ref="B72:B75"/>
    <mergeCell ref="C72:C75"/>
    <mergeCell ref="B9:B14"/>
    <mergeCell ref="C9:C14"/>
    <mergeCell ref="B41:J41"/>
    <mergeCell ref="B42:B47"/>
    <mergeCell ref="C42:C47"/>
    <mergeCell ref="B15:J15"/>
    <mergeCell ref="B22:B27"/>
    <mergeCell ref="C22:C27"/>
    <mergeCell ref="I1:J1"/>
    <mergeCell ref="I2:J2"/>
    <mergeCell ref="B3:J3"/>
    <mergeCell ref="B4:J4"/>
    <mergeCell ref="B6:B7"/>
    <mergeCell ref="C6:C7"/>
    <mergeCell ref="D6:D7"/>
    <mergeCell ref="E6:J6"/>
    <mergeCell ref="B64:B67"/>
    <mergeCell ref="C64:C67"/>
    <mergeCell ref="B16:B21"/>
    <mergeCell ref="C16:C21"/>
    <mergeCell ref="B35:B40"/>
    <mergeCell ref="C35:C40"/>
    <mergeCell ref="B58:B63"/>
    <mergeCell ref="C58:C63"/>
    <mergeCell ref="B52:B57"/>
    <mergeCell ref="C52:C57"/>
    <mergeCell ref="B28:B33"/>
    <mergeCell ref="C28:C33"/>
    <mergeCell ref="B34:J34"/>
    <mergeCell ref="B48:B51"/>
    <mergeCell ref="C48:C51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развитие ФКиС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2024-07-29T10:56:06Z</cp:lastPrinted>
  <dcterms:created xsi:type="dcterms:W3CDTF">2021-11-01T10:33:17Z</dcterms:created>
  <dcterms:modified xsi:type="dcterms:W3CDTF">2024-07-29T10:57:22Z</dcterms:modified>
</cp:coreProperties>
</file>