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3" sheetId="14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№3'!$A$1:$I$345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ФВЫ" localSheetId="0">#REF!</definedName>
    <definedName name="ФВЫ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5" i="14"/>
  <c r="H345"/>
  <c r="G345"/>
  <c r="F345"/>
  <c r="E345"/>
  <c r="D344"/>
  <c r="D343"/>
  <c r="D336" s="1"/>
  <c r="D342"/>
  <c r="D335" s="1"/>
  <c r="D341"/>
  <c r="D340"/>
  <c r="D339"/>
  <c r="I337"/>
  <c r="H337"/>
  <c r="G337"/>
  <c r="F337"/>
  <c r="E337"/>
  <c r="D337"/>
  <c r="I336"/>
  <c r="H336"/>
  <c r="G336"/>
  <c r="F336"/>
  <c r="E336"/>
  <c r="I335"/>
  <c r="H335"/>
  <c r="G335"/>
  <c r="F335"/>
  <c r="E335"/>
  <c r="I334"/>
  <c r="H334"/>
  <c r="G334"/>
  <c r="F334"/>
  <c r="E334"/>
  <c r="D334"/>
  <c r="I333"/>
  <c r="H333"/>
  <c r="G333"/>
  <c r="F333"/>
  <c r="E333"/>
  <c r="D333"/>
  <c r="I332"/>
  <c r="H332"/>
  <c r="G332"/>
  <c r="F332"/>
  <c r="F338" s="1"/>
  <c r="E332"/>
  <c r="I330"/>
  <c r="H330"/>
  <c r="G330"/>
  <c r="F330"/>
  <c r="E330"/>
  <c r="D329"/>
  <c r="D328"/>
  <c r="I327"/>
  <c r="H327"/>
  <c r="G327"/>
  <c r="F327"/>
  <c r="E327"/>
  <c r="D326"/>
  <c r="D325"/>
  <c r="I324"/>
  <c r="G324"/>
  <c r="F324"/>
  <c r="E324"/>
  <c r="H323"/>
  <c r="D322"/>
  <c r="I321"/>
  <c r="H321"/>
  <c r="G321"/>
  <c r="F321"/>
  <c r="E321"/>
  <c r="D320"/>
  <c r="D319"/>
  <c r="D321" s="1"/>
  <c r="I317"/>
  <c r="G317"/>
  <c r="F317"/>
  <c r="E317"/>
  <c r="I316"/>
  <c r="I318" s="1"/>
  <c r="H316"/>
  <c r="G316"/>
  <c r="G318" s="1"/>
  <c r="F316"/>
  <c r="F318" s="1"/>
  <c r="E316"/>
  <c r="I314"/>
  <c r="H314"/>
  <c r="G314"/>
  <c r="F314"/>
  <c r="E314"/>
  <c r="D312"/>
  <c r="D311"/>
  <c r="I310"/>
  <c r="H310"/>
  <c r="G310"/>
  <c r="F310"/>
  <c r="E310"/>
  <c r="D309"/>
  <c r="D310" s="1"/>
  <c r="I308"/>
  <c r="H308"/>
  <c r="G308"/>
  <c r="F308"/>
  <c r="E308"/>
  <c r="D307"/>
  <c r="D308" s="1"/>
  <c r="I306"/>
  <c r="H306"/>
  <c r="G306"/>
  <c r="F306"/>
  <c r="E306"/>
  <c r="D305"/>
  <c r="D306" s="1"/>
  <c r="D304"/>
  <c r="D303"/>
  <c r="I302"/>
  <c r="H302"/>
  <c r="G302"/>
  <c r="F302"/>
  <c r="E302"/>
  <c r="D301"/>
  <c r="D300"/>
  <c r="D299"/>
  <c r="D298"/>
  <c r="D297"/>
  <c r="D290" s="1"/>
  <c r="D296"/>
  <c r="I294"/>
  <c r="H294"/>
  <c r="G294"/>
  <c r="D294" s="1"/>
  <c r="F294"/>
  <c r="E294"/>
  <c r="I293"/>
  <c r="H293"/>
  <c r="G293"/>
  <c r="F293"/>
  <c r="E293"/>
  <c r="I292"/>
  <c r="H292"/>
  <c r="G292"/>
  <c r="F292"/>
  <c r="E292"/>
  <c r="E149" s="1"/>
  <c r="I291"/>
  <c r="H291"/>
  <c r="G291"/>
  <c r="F291"/>
  <c r="E291"/>
  <c r="I290"/>
  <c r="H290"/>
  <c r="G290"/>
  <c r="F290"/>
  <c r="E290"/>
  <c r="I289"/>
  <c r="I295" s="1"/>
  <c r="H289"/>
  <c r="G289"/>
  <c r="F289"/>
  <c r="E289"/>
  <c r="I287"/>
  <c r="H287"/>
  <c r="G287"/>
  <c r="F287"/>
  <c r="E287"/>
  <c r="D286"/>
  <c r="D287" s="1"/>
  <c r="I285"/>
  <c r="H285"/>
  <c r="G285"/>
  <c r="F285"/>
  <c r="E285"/>
  <c r="D284"/>
  <c r="D283"/>
  <c r="D282"/>
  <c r="I280"/>
  <c r="H280"/>
  <c r="G280"/>
  <c r="F280"/>
  <c r="E280"/>
  <c r="I279"/>
  <c r="H279"/>
  <c r="G279"/>
  <c r="F279"/>
  <c r="E279"/>
  <c r="I278"/>
  <c r="H278"/>
  <c r="G278"/>
  <c r="F278"/>
  <c r="F281" s="1"/>
  <c r="E278"/>
  <c r="D278"/>
  <c r="I276"/>
  <c r="H276"/>
  <c r="G276"/>
  <c r="F276"/>
  <c r="E276"/>
  <c r="D275"/>
  <c r="I274"/>
  <c r="H274"/>
  <c r="G274"/>
  <c r="F274"/>
  <c r="E274"/>
  <c r="D273"/>
  <c r="D272"/>
  <c r="D271"/>
  <c r="I270"/>
  <c r="H270"/>
  <c r="G270"/>
  <c r="F270"/>
  <c r="E270"/>
  <c r="D269"/>
  <c r="D268"/>
  <c r="D254" s="1"/>
  <c r="I267"/>
  <c r="H267"/>
  <c r="G267"/>
  <c r="F267"/>
  <c r="E267"/>
  <c r="D266"/>
  <c r="D265"/>
  <c r="D264"/>
  <c r="D263"/>
  <c r="D262"/>
  <c r="D261"/>
  <c r="I259"/>
  <c r="H259"/>
  <c r="H151" s="1"/>
  <c r="G259"/>
  <c r="F259"/>
  <c r="E259"/>
  <c r="I258"/>
  <c r="H258"/>
  <c r="G258"/>
  <c r="F258"/>
  <c r="E258"/>
  <c r="I257"/>
  <c r="H257"/>
  <c r="G257"/>
  <c r="F257"/>
  <c r="F149" s="1"/>
  <c r="E257"/>
  <c r="I256"/>
  <c r="H256"/>
  <c r="G256"/>
  <c r="F256"/>
  <c r="E256"/>
  <c r="I255"/>
  <c r="H255"/>
  <c r="G255"/>
  <c r="F255"/>
  <c r="E255"/>
  <c r="I254"/>
  <c r="I260" s="1"/>
  <c r="H254"/>
  <c r="G254"/>
  <c r="F254"/>
  <c r="E254"/>
  <c r="E260" s="1"/>
  <c r="I252"/>
  <c r="I245" s="1"/>
  <c r="H252"/>
  <c r="H245" s="1"/>
  <c r="G252"/>
  <c r="G245" s="1"/>
  <c r="F252"/>
  <c r="E252"/>
  <c r="E245" s="1"/>
  <c r="D251"/>
  <c r="D244" s="1"/>
  <c r="D250"/>
  <c r="D243" s="1"/>
  <c r="D249"/>
  <c r="D242" s="1"/>
  <c r="D248"/>
  <c r="D247"/>
  <c r="D246"/>
  <c r="D252" s="1"/>
  <c r="F245"/>
  <c r="I244"/>
  <c r="H244"/>
  <c r="G244"/>
  <c r="F244"/>
  <c r="E244"/>
  <c r="I243"/>
  <c r="H243"/>
  <c r="H150" s="1"/>
  <c r="G243"/>
  <c r="F243"/>
  <c r="E243"/>
  <c r="I242"/>
  <c r="H242"/>
  <c r="G242"/>
  <c r="F242"/>
  <c r="E242"/>
  <c r="I241"/>
  <c r="H241"/>
  <c r="G241"/>
  <c r="F241"/>
  <c r="F148" s="1"/>
  <c r="E241"/>
  <c r="D241"/>
  <c r="I240"/>
  <c r="H240"/>
  <c r="G240"/>
  <c r="F240"/>
  <c r="E240"/>
  <c r="D240"/>
  <c r="I239"/>
  <c r="H239"/>
  <c r="G239"/>
  <c r="F239"/>
  <c r="E239"/>
  <c r="I237"/>
  <c r="H237"/>
  <c r="G237"/>
  <c r="F237"/>
  <c r="E237"/>
  <c r="D236"/>
  <c r="D235"/>
  <c r="I234"/>
  <c r="H234"/>
  <c r="G234"/>
  <c r="F234"/>
  <c r="E234"/>
  <c r="D233"/>
  <c r="D232"/>
  <c r="D231"/>
  <c r="D230"/>
  <c r="D229"/>
  <c r="D228"/>
  <c r="D221" s="1"/>
  <c r="I226"/>
  <c r="H226"/>
  <c r="G226"/>
  <c r="F226"/>
  <c r="E226"/>
  <c r="D226" s="1"/>
  <c r="I225"/>
  <c r="H225"/>
  <c r="G225"/>
  <c r="F225"/>
  <c r="E225"/>
  <c r="I224"/>
  <c r="H224"/>
  <c r="G224"/>
  <c r="F224"/>
  <c r="E224"/>
  <c r="I223"/>
  <c r="H223"/>
  <c r="G223"/>
  <c r="F223"/>
  <c r="E223"/>
  <c r="I222"/>
  <c r="H222"/>
  <c r="G222"/>
  <c r="F222"/>
  <c r="E222"/>
  <c r="I221"/>
  <c r="H221"/>
  <c r="G221"/>
  <c r="F221"/>
  <c r="F227" s="1"/>
  <c r="E221"/>
  <c r="I219"/>
  <c r="H219"/>
  <c r="G219"/>
  <c r="F219"/>
  <c r="E219"/>
  <c r="D218"/>
  <c r="D217"/>
  <c r="D216"/>
  <c r="I215"/>
  <c r="H215"/>
  <c r="G215"/>
  <c r="F215"/>
  <c r="E215"/>
  <c r="D214"/>
  <c r="D213"/>
  <c r="D212"/>
  <c r="I211"/>
  <c r="H211"/>
  <c r="G211"/>
  <c r="F211"/>
  <c r="E211"/>
  <c r="D210"/>
  <c r="D209"/>
  <c r="I208"/>
  <c r="H208"/>
  <c r="G208"/>
  <c r="F208"/>
  <c r="E208"/>
  <c r="D207"/>
  <c r="D206"/>
  <c r="D208" s="1"/>
  <c r="I205"/>
  <c r="H205"/>
  <c r="G205"/>
  <c r="F205"/>
  <c r="E205"/>
  <c r="D204"/>
  <c r="D203"/>
  <c r="D205" s="1"/>
  <c r="I202"/>
  <c r="H202"/>
  <c r="G202"/>
  <c r="F202"/>
  <c r="E202"/>
  <c r="D201"/>
  <c r="D200"/>
  <c r="I199"/>
  <c r="H199"/>
  <c r="G199"/>
  <c r="F199"/>
  <c r="E199"/>
  <c r="D198"/>
  <c r="D197"/>
  <c r="D196"/>
  <c r="D195"/>
  <c r="D194"/>
  <c r="D193"/>
  <c r="I192"/>
  <c r="H192"/>
  <c r="G192"/>
  <c r="F192"/>
  <c r="E192"/>
  <c r="D191"/>
  <c r="D190"/>
  <c r="D189"/>
  <c r="D188"/>
  <c r="D187"/>
  <c r="D186"/>
  <c r="I185"/>
  <c r="H185"/>
  <c r="G185"/>
  <c r="F185"/>
  <c r="E185"/>
  <c r="D184"/>
  <c r="D183"/>
  <c r="D182"/>
  <c r="D185" s="1"/>
  <c r="I181"/>
  <c r="H181"/>
  <c r="G181"/>
  <c r="F181"/>
  <c r="E181"/>
  <c r="D180"/>
  <c r="D179"/>
  <c r="D178"/>
  <c r="D177"/>
  <c r="D176"/>
  <c r="D175"/>
  <c r="I174"/>
  <c r="H174"/>
  <c r="G174"/>
  <c r="F174"/>
  <c r="E174"/>
  <c r="D173"/>
  <c r="D172"/>
  <c r="D171"/>
  <c r="D170"/>
  <c r="D169"/>
  <c r="D168"/>
  <c r="I167"/>
  <c r="H167"/>
  <c r="G167"/>
  <c r="F167"/>
  <c r="E167"/>
  <c r="D166"/>
  <c r="D165"/>
  <c r="D164"/>
  <c r="D163"/>
  <c r="D162"/>
  <c r="D161"/>
  <c r="I159"/>
  <c r="H159"/>
  <c r="G159"/>
  <c r="F159"/>
  <c r="E159"/>
  <c r="I158"/>
  <c r="H158"/>
  <c r="G158"/>
  <c r="G150" s="1"/>
  <c r="F158"/>
  <c r="F150" s="1"/>
  <c r="E158"/>
  <c r="I157"/>
  <c r="H157"/>
  <c r="G157"/>
  <c r="F157"/>
  <c r="E157"/>
  <c r="I156"/>
  <c r="H156"/>
  <c r="G156"/>
  <c r="F156"/>
  <c r="E156"/>
  <c r="I155"/>
  <c r="I160" s="1"/>
  <c r="H155"/>
  <c r="G155"/>
  <c r="F155"/>
  <c r="E155"/>
  <c r="E147" s="1"/>
  <c r="I154"/>
  <c r="H154"/>
  <c r="G154"/>
  <c r="F154"/>
  <c r="F160" s="1"/>
  <c r="E154"/>
  <c r="F151"/>
  <c r="E151"/>
  <c r="I149"/>
  <c r="H148"/>
  <c r="F146"/>
  <c r="I144"/>
  <c r="H144"/>
  <c r="G144"/>
  <c r="F144"/>
  <c r="E144"/>
  <c r="D143"/>
  <c r="D144" s="1"/>
  <c r="I142"/>
  <c r="H141"/>
  <c r="H142" s="1"/>
  <c r="G141"/>
  <c r="G142" s="1"/>
  <c r="F141"/>
  <c r="F142" s="1"/>
  <c r="E141"/>
  <c r="E142" s="1"/>
  <c r="D141"/>
  <c r="D142" s="1"/>
  <c r="I140"/>
  <c r="G140"/>
  <c r="F140"/>
  <c r="E140"/>
  <c r="D138"/>
  <c r="D133" s="1"/>
  <c r="D137"/>
  <c r="H140"/>
  <c r="I134"/>
  <c r="H134"/>
  <c r="H110" s="1"/>
  <c r="G134"/>
  <c r="F134"/>
  <c r="E134"/>
  <c r="D134"/>
  <c r="I133"/>
  <c r="H133"/>
  <c r="G133"/>
  <c r="F133"/>
  <c r="F109" s="1"/>
  <c r="E133"/>
  <c r="I132"/>
  <c r="H132"/>
  <c r="H108" s="1"/>
  <c r="G132"/>
  <c r="G135" s="1"/>
  <c r="F132"/>
  <c r="E132"/>
  <c r="D132"/>
  <c r="H131"/>
  <c r="H135" s="1"/>
  <c r="G131"/>
  <c r="F131"/>
  <c r="E131"/>
  <c r="E135" s="1"/>
  <c r="I130"/>
  <c r="G130"/>
  <c r="F130"/>
  <c r="E130"/>
  <c r="I128"/>
  <c r="G128"/>
  <c r="F128"/>
  <c r="H127"/>
  <c r="H128" s="1"/>
  <c r="G127"/>
  <c r="F127"/>
  <c r="E127"/>
  <c r="E128" s="1"/>
  <c r="I126"/>
  <c r="H126"/>
  <c r="G126"/>
  <c r="F126"/>
  <c r="E126"/>
  <c r="D124"/>
  <c r="D123"/>
  <c r="D122"/>
  <c r="D126" s="1"/>
  <c r="I121"/>
  <c r="H121"/>
  <c r="G121"/>
  <c r="F121"/>
  <c r="E121"/>
  <c r="D119"/>
  <c r="D118"/>
  <c r="D117"/>
  <c r="D112" s="1"/>
  <c r="I115"/>
  <c r="I110" s="1"/>
  <c r="H115"/>
  <c r="G115"/>
  <c r="F115"/>
  <c r="F110" s="1"/>
  <c r="E115"/>
  <c r="E110" s="1"/>
  <c r="D115"/>
  <c r="I114"/>
  <c r="H114"/>
  <c r="G114"/>
  <c r="G109" s="1"/>
  <c r="F114"/>
  <c r="E114"/>
  <c r="D114"/>
  <c r="I113"/>
  <c r="I108" s="1"/>
  <c r="H113"/>
  <c r="G113"/>
  <c r="F113"/>
  <c r="F108" s="1"/>
  <c r="E113"/>
  <c r="E108" s="1"/>
  <c r="E15" s="1"/>
  <c r="I112"/>
  <c r="H112"/>
  <c r="G112"/>
  <c r="G107" s="1"/>
  <c r="F112"/>
  <c r="F107" s="1"/>
  <c r="E112"/>
  <c r="G110"/>
  <c r="I109"/>
  <c r="E109"/>
  <c r="I106"/>
  <c r="H106"/>
  <c r="G106"/>
  <c r="F106"/>
  <c r="E106"/>
  <c r="D105"/>
  <c r="D100" s="1"/>
  <c r="D95" s="1"/>
  <c r="D104"/>
  <c r="D103"/>
  <c r="D102"/>
  <c r="I100"/>
  <c r="H100"/>
  <c r="G100"/>
  <c r="F100"/>
  <c r="F95" s="1"/>
  <c r="E100"/>
  <c r="E95" s="1"/>
  <c r="I99"/>
  <c r="H99"/>
  <c r="H94" s="1"/>
  <c r="G99"/>
  <c r="G94" s="1"/>
  <c r="F99"/>
  <c r="E99"/>
  <c r="D99"/>
  <c r="D94" s="1"/>
  <c r="I98"/>
  <c r="I93" s="1"/>
  <c r="H98"/>
  <c r="H93" s="1"/>
  <c r="G98"/>
  <c r="F98"/>
  <c r="F93" s="1"/>
  <c r="E98"/>
  <c r="D98"/>
  <c r="I97"/>
  <c r="H97"/>
  <c r="H92" s="1"/>
  <c r="G97"/>
  <c r="G101" s="1"/>
  <c r="F97"/>
  <c r="E97"/>
  <c r="D97"/>
  <c r="D92" s="1"/>
  <c r="I95"/>
  <c r="H95"/>
  <c r="G95"/>
  <c r="I94"/>
  <c r="F94"/>
  <c r="E94"/>
  <c r="G93"/>
  <c r="E93"/>
  <c r="D93"/>
  <c r="I92"/>
  <c r="F92"/>
  <c r="F96" s="1"/>
  <c r="E92"/>
  <c r="I91"/>
  <c r="H91"/>
  <c r="G91"/>
  <c r="F91"/>
  <c r="E91"/>
  <c r="D90"/>
  <c r="D87" s="1"/>
  <c r="D89"/>
  <c r="I87"/>
  <c r="I88" s="1"/>
  <c r="H87"/>
  <c r="G87"/>
  <c r="F87"/>
  <c r="E87"/>
  <c r="H86"/>
  <c r="H88" s="1"/>
  <c r="G86"/>
  <c r="G88" s="1"/>
  <c r="F86"/>
  <c r="F88" s="1"/>
  <c r="E86"/>
  <c r="E88" s="1"/>
  <c r="D86"/>
  <c r="I85"/>
  <c r="H85"/>
  <c r="G85"/>
  <c r="F85"/>
  <c r="E85"/>
  <c r="D84"/>
  <c r="D83"/>
  <c r="D80" s="1"/>
  <c r="D82" s="1"/>
  <c r="I81"/>
  <c r="I82" s="1"/>
  <c r="H81"/>
  <c r="G81"/>
  <c r="F81"/>
  <c r="E81"/>
  <c r="D81"/>
  <c r="H80"/>
  <c r="G80"/>
  <c r="F80"/>
  <c r="F82" s="1"/>
  <c r="E80"/>
  <c r="E82" s="1"/>
  <c r="I79"/>
  <c r="H79"/>
  <c r="G79"/>
  <c r="F79"/>
  <c r="E79"/>
  <c r="D78"/>
  <c r="D77"/>
  <c r="D79" s="1"/>
  <c r="I76"/>
  <c r="H76"/>
  <c r="G76"/>
  <c r="F76"/>
  <c r="E76"/>
  <c r="D75"/>
  <c r="D74"/>
  <c r="D76" s="1"/>
  <c r="I73"/>
  <c r="H73"/>
  <c r="G73"/>
  <c r="F73"/>
  <c r="E73"/>
  <c r="D72"/>
  <c r="D71"/>
  <c r="I70"/>
  <c r="H70"/>
  <c r="G70"/>
  <c r="F70"/>
  <c r="E70"/>
  <c r="D69"/>
  <c r="D68"/>
  <c r="I66"/>
  <c r="H66"/>
  <c r="H45" s="1"/>
  <c r="G66"/>
  <c r="F66"/>
  <c r="E66"/>
  <c r="D66"/>
  <c r="I65"/>
  <c r="H65"/>
  <c r="G65"/>
  <c r="G67" s="1"/>
  <c r="F65"/>
  <c r="E65"/>
  <c r="I64"/>
  <c r="H64"/>
  <c r="H61" s="1"/>
  <c r="G64"/>
  <c r="F64"/>
  <c r="E64"/>
  <c r="D63"/>
  <c r="D60" s="1"/>
  <c r="D62"/>
  <c r="D59" s="1"/>
  <c r="I61"/>
  <c r="G61"/>
  <c r="F61"/>
  <c r="E61"/>
  <c r="I60"/>
  <c r="H60"/>
  <c r="G60"/>
  <c r="F60"/>
  <c r="E60"/>
  <c r="H59"/>
  <c r="G59"/>
  <c r="F59"/>
  <c r="E59"/>
  <c r="I58"/>
  <c r="H58"/>
  <c r="G58"/>
  <c r="F58"/>
  <c r="E58"/>
  <c r="D58"/>
  <c r="D55" s="1"/>
  <c r="D57"/>
  <c r="D54" s="1"/>
  <c r="D56"/>
  <c r="I55"/>
  <c r="H55"/>
  <c r="G55"/>
  <c r="F55"/>
  <c r="E55"/>
  <c r="I54"/>
  <c r="H54"/>
  <c r="G54"/>
  <c r="F54"/>
  <c r="E54"/>
  <c r="I53"/>
  <c r="H53"/>
  <c r="G53"/>
  <c r="F53"/>
  <c r="E53"/>
  <c r="D53"/>
  <c r="I52"/>
  <c r="H52"/>
  <c r="G52"/>
  <c r="F52"/>
  <c r="E52"/>
  <c r="D51"/>
  <c r="D48" s="1"/>
  <c r="D50"/>
  <c r="D52" s="1"/>
  <c r="I48"/>
  <c r="I45" s="1"/>
  <c r="H48"/>
  <c r="G48"/>
  <c r="F48"/>
  <c r="E48"/>
  <c r="E45" s="1"/>
  <c r="I47"/>
  <c r="H47"/>
  <c r="G47"/>
  <c r="F47"/>
  <c r="F49" s="1"/>
  <c r="E47"/>
  <c r="G45"/>
  <c r="I44"/>
  <c r="I43"/>
  <c r="H43"/>
  <c r="G43"/>
  <c r="F43"/>
  <c r="E43"/>
  <c r="D42"/>
  <c r="D41"/>
  <c r="D40"/>
  <c r="D39"/>
  <c r="D38"/>
  <c r="D37"/>
  <c r="I36"/>
  <c r="H36"/>
  <c r="G36"/>
  <c r="F36"/>
  <c r="E36"/>
  <c r="D35"/>
  <c r="D36" s="1"/>
  <c r="I32"/>
  <c r="H32"/>
  <c r="H25" s="1"/>
  <c r="H17" s="1"/>
  <c r="G32"/>
  <c r="G25" s="1"/>
  <c r="F32"/>
  <c r="F25" s="1"/>
  <c r="E32"/>
  <c r="I31"/>
  <c r="H31"/>
  <c r="G31"/>
  <c r="F31"/>
  <c r="E31"/>
  <c r="E24" s="1"/>
  <c r="I30"/>
  <c r="H30"/>
  <c r="H23" s="1"/>
  <c r="G30"/>
  <c r="G23" s="1"/>
  <c r="F30"/>
  <c r="F23" s="1"/>
  <c r="F15" s="1"/>
  <c r="E30"/>
  <c r="D30" s="1"/>
  <c r="D23" s="1"/>
  <c r="I29"/>
  <c r="H29"/>
  <c r="H22" s="1"/>
  <c r="G29"/>
  <c r="G22" s="1"/>
  <c r="F29"/>
  <c r="E29"/>
  <c r="I28"/>
  <c r="H28"/>
  <c r="H21" s="1"/>
  <c r="G28"/>
  <c r="F28"/>
  <c r="F21" s="1"/>
  <c r="E28"/>
  <c r="E21" s="1"/>
  <c r="D28"/>
  <c r="D21" s="1"/>
  <c r="I27"/>
  <c r="H27"/>
  <c r="H20" s="1"/>
  <c r="G27"/>
  <c r="G33" s="1"/>
  <c r="F27"/>
  <c r="F20" s="1"/>
  <c r="E27"/>
  <c r="D27"/>
  <c r="I25"/>
  <c r="E25"/>
  <c r="I24"/>
  <c r="H24"/>
  <c r="G24"/>
  <c r="I23"/>
  <c r="I15" s="1"/>
  <c r="E23"/>
  <c r="I22"/>
  <c r="E22"/>
  <c r="I21"/>
  <c r="G21"/>
  <c r="I20"/>
  <c r="I26" s="1"/>
  <c r="E20"/>
  <c r="D20"/>
  <c r="H149" l="1"/>
  <c r="H107"/>
  <c r="G16"/>
  <c r="I13"/>
  <c r="E13"/>
  <c r="D61"/>
  <c r="F44"/>
  <c r="F12" s="1"/>
  <c r="E26"/>
  <c r="D32"/>
  <c r="D25" s="1"/>
  <c r="D91"/>
  <c r="G92"/>
  <c r="G96" s="1"/>
  <c r="G146"/>
  <c r="D225"/>
  <c r="D237"/>
  <c r="F260"/>
  <c r="D259"/>
  <c r="D274"/>
  <c r="F295"/>
  <c r="D293"/>
  <c r="F147"/>
  <c r="G20"/>
  <c r="G26" s="1"/>
  <c r="E33"/>
  <c r="I33"/>
  <c r="H15"/>
  <c r="D47"/>
  <c r="D49" s="1"/>
  <c r="H49"/>
  <c r="H67"/>
  <c r="F67"/>
  <c r="D73"/>
  <c r="G82"/>
  <c r="D85"/>
  <c r="I96"/>
  <c r="E101"/>
  <c r="I101"/>
  <c r="G108"/>
  <c r="I135"/>
  <c r="D136"/>
  <c r="D131" s="1"/>
  <c r="D135" s="1"/>
  <c r="I147"/>
  <c r="H160"/>
  <c r="G147"/>
  <c r="G13" s="1"/>
  <c r="D157"/>
  <c r="D192"/>
  <c r="H227"/>
  <c r="D224"/>
  <c r="D258"/>
  <c r="D260" s="1"/>
  <c r="D270"/>
  <c r="G281"/>
  <c r="G295"/>
  <c r="D292"/>
  <c r="D316"/>
  <c r="H146"/>
  <c r="D330"/>
  <c r="G338"/>
  <c r="I338"/>
  <c r="D88"/>
  <c r="I151"/>
  <c r="I17" s="1"/>
  <c r="D43"/>
  <c r="E44"/>
  <c r="F45"/>
  <c r="F13" s="1"/>
  <c r="D64"/>
  <c r="D106"/>
  <c r="D174"/>
  <c r="E49"/>
  <c r="I49"/>
  <c r="E67"/>
  <c r="I67"/>
  <c r="E96"/>
  <c r="F101"/>
  <c r="D155"/>
  <c r="D211"/>
  <c r="E227"/>
  <c r="I227"/>
  <c r="D239"/>
  <c r="H260"/>
  <c r="D257"/>
  <c r="E281"/>
  <c r="I281"/>
  <c r="H281"/>
  <c r="H295"/>
  <c r="E295"/>
  <c r="D314"/>
  <c r="E318"/>
  <c r="D327"/>
  <c r="H338"/>
  <c r="G111"/>
  <c r="H109"/>
  <c r="D109" s="1"/>
  <c r="H116"/>
  <c r="D223"/>
  <c r="G148"/>
  <c r="D255"/>
  <c r="D267"/>
  <c r="H26"/>
  <c r="I46"/>
  <c r="H111"/>
  <c r="H14"/>
  <c r="D110"/>
  <c r="E17"/>
  <c r="D29"/>
  <c r="D22" s="1"/>
  <c r="F22"/>
  <c r="F14" s="1"/>
  <c r="E46"/>
  <c r="G151"/>
  <c r="G17" s="1"/>
  <c r="E338"/>
  <c r="F33"/>
  <c r="D121"/>
  <c r="D113"/>
  <c r="D116" s="1"/>
  <c r="D222"/>
  <c r="D234"/>
  <c r="G260"/>
  <c r="D45"/>
  <c r="D108"/>
  <c r="E116"/>
  <c r="E107"/>
  <c r="I116"/>
  <c r="I107"/>
  <c r="D129"/>
  <c r="H130"/>
  <c r="E146"/>
  <c r="E12" s="1"/>
  <c r="I146"/>
  <c r="D158"/>
  <c r="E150"/>
  <c r="I150"/>
  <c r="I16" s="1"/>
  <c r="D167"/>
  <c r="D245"/>
  <c r="D276"/>
  <c r="D256"/>
  <c r="D285"/>
  <c r="D279"/>
  <c r="D345"/>
  <c r="F17"/>
  <c r="D70"/>
  <c r="D65"/>
  <c r="H82"/>
  <c r="H44"/>
  <c r="H46" s="1"/>
  <c r="D96"/>
  <c r="H96"/>
  <c r="D101"/>
  <c r="F111"/>
  <c r="F116"/>
  <c r="F152"/>
  <c r="G149"/>
  <c r="D149" s="1"/>
  <c r="D159"/>
  <c r="G227"/>
  <c r="D280"/>
  <c r="H33"/>
  <c r="D31"/>
  <c r="D24" s="1"/>
  <c r="F24"/>
  <c r="F16" s="1"/>
  <c r="G44"/>
  <c r="G49"/>
  <c r="F46"/>
  <c r="H101"/>
  <c r="G116"/>
  <c r="F135"/>
  <c r="G160"/>
  <c r="D156"/>
  <c r="E148"/>
  <c r="I148"/>
  <c r="E160"/>
  <c r="D181"/>
  <c r="D199"/>
  <c r="D202"/>
  <c r="D215"/>
  <c r="D219"/>
  <c r="D154"/>
  <c r="D302"/>
  <c r="D323"/>
  <c r="D317" s="1"/>
  <c r="D318" s="1"/>
  <c r="H317"/>
  <c r="H324"/>
  <c r="D289"/>
  <c r="D291"/>
  <c r="D332"/>
  <c r="D338" s="1"/>
  <c r="D140" l="1"/>
  <c r="H16"/>
  <c r="I152"/>
  <c r="F18"/>
  <c r="G15"/>
  <c r="D324"/>
  <c r="D227"/>
  <c r="D130"/>
  <c r="D127"/>
  <c r="H147"/>
  <c r="H318"/>
  <c r="I111"/>
  <c r="I14"/>
  <c r="I12"/>
  <c r="D295"/>
  <c r="D44"/>
  <c r="D67"/>
  <c r="D281"/>
  <c r="E111"/>
  <c r="E14"/>
  <c r="E18" s="1"/>
  <c r="D151"/>
  <c r="D17" s="1"/>
  <c r="F26"/>
  <c r="H12"/>
  <c r="G152"/>
  <c r="G14"/>
  <c r="E152"/>
  <c r="D146"/>
  <c r="D26"/>
  <c r="D160"/>
  <c r="D148"/>
  <c r="G46"/>
  <c r="G12"/>
  <c r="D33"/>
  <c r="D150"/>
  <c r="D16" s="1"/>
  <c r="E16"/>
  <c r="D15"/>
  <c r="G18" l="1"/>
  <c r="I18"/>
  <c r="H13"/>
  <c r="H18" s="1"/>
  <c r="D147"/>
  <c r="D13" s="1"/>
  <c r="H152"/>
  <c r="D128"/>
  <c r="D107"/>
  <c r="D46"/>
  <c r="D12"/>
  <c r="D152" l="1"/>
  <c r="D111"/>
  <c r="D14"/>
  <c r="D18" s="1"/>
</calcChain>
</file>

<file path=xl/sharedStrings.xml><?xml version="1.0" encoding="utf-8"?>
<sst xmlns="http://schemas.openxmlformats.org/spreadsheetml/2006/main" count="176" uniqueCount="89">
  <si>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</si>
  <si>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</si>
  <si>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</si>
  <si>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</si>
  <si>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</si>
  <si>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</si>
  <si>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</si>
  <si>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</si>
  <si>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</si>
  <si>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</si>
  <si>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</si>
  <si>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</si>
  <si>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</si>
  <si>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</si>
  <si>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</si>
  <si>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</si>
  <si>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</si>
  <si>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ИТОГО</t>
  </si>
  <si>
    <t>Проектная часть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</si>
  <si>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</si>
  <si>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</si>
  <si>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</si>
  <si>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</si>
  <si>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</si>
  <si>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</si>
  <si>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</si>
  <si>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</si>
  <si>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</si>
  <si>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</si>
  <si>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</si>
  <si>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</si>
  <si>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</si>
  <si>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</si>
  <si>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</si>
  <si>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</si>
  <si>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</si>
  <si>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</si>
  <si>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</si>
  <si>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</si>
  <si>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</si>
  <si>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</si>
  <si>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</si>
  <si>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</si>
  <si>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</si>
  <si>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</si>
  <si>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</si>
  <si>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</si>
  <si>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</si>
  <si>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</si>
  <si>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</si>
  <si>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</si>
  <si>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</si>
  <si>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</si>
  <si>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</si>
  <si>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</si>
  <si>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</si>
  <si>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</si>
  <si>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</si>
  <si>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 xml:space="preserve">Благоустройство территориии 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</si>
  <si>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</si>
  <si>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</si>
  <si>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</si>
  <si>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</si>
  <si>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</si>
  <si>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</si>
  <si>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</si>
  <si>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</si>
  <si>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</si>
  <si>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</si>
  <si>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</si>
  <si>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</si>
  <si>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</si>
  <si>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</si>
  <si>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</si>
  <si>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Прочие мероприятия в области водоснабжения и водоотведения на территории Кингисепсского городского поселения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</si>
  <si>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</si>
  <si>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</si>
  <si>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</si>
  <si>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</si>
  <si>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</si>
  <si>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</si>
  <si>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</si>
  <si>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</si>
  <si>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Приложение 2</t>
  </si>
  <si>
    <t>Региональный проект "Формирование комфортной городской среды"/Федеральный проект "Формирование комфортной городской среды" до 31.12.2023 г.</t>
  </si>
  <si>
    <t>Региональные проекты /Федеральные проекты, входящие в состав национальных проектов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</si>
  <si>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</si>
  <si>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</si>
  <si>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>(в редакции постановления от 06.03.2025 № 769)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</si>
</sst>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0" fontId="5" fillId="0" borderId="0" xfId="4" applyFont="1" applyFill="1" applyAlignment="1">
      <alignment horizontal="right"/>
    </xf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7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top" wrapText="1"/>
    </xf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6" fillId="2" borderId="3" xfId="4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7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right"/>
    </xf>
    <xf numFmtId="0" fontId="12" fillId="0" borderId="0" xfId="4" applyFont="1" applyFill="1" applyAlignment="1">
      <alignment horizontal="right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G345"/>
  <sheetViews>
    <sheetView tabSelected="1" view="pageBreakPreview" zoomScale="90" zoomScaleNormal="90" zoomScaleSheetLayoutView="90" workbookViewId="0">
      <selection activeCell="C11" sqref="C11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241" width="9.140625" style="5"/>
    <col min="242" max="242" width="38.5703125" style="5" customWidth="1"/>
    <col min="243" max="243" width="40.140625" style="5" customWidth="1"/>
    <col min="244" max="250" width="14.7109375" style="5" customWidth="1"/>
    <col min="251" max="251" width="17.140625" style="5" customWidth="1"/>
    <col min="252" max="497" width="9.140625" style="5"/>
    <col min="498" max="498" width="38.5703125" style="5" customWidth="1"/>
    <col min="499" max="499" width="40.140625" style="5" customWidth="1"/>
    <col min="500" max="506" width="14.7109375" style="5" customWidth="1"/>
    <col min="507" max="507" width="17.140625" style="5" customWidth="1"/>
    <col min="508" max="753" width="9.140625" style="5"/>
    <col min="754" max="754" width="38.5703125" style="5" customWidth="1"/>
    <col min="755" max="755" width="40.140625" style="5" customWidth="1"/>
    <col min="756" max="762" width="14.7109375" style="5" customWidth="1"/>
    <col min="763" max="763" width="17.140625" style="5" customWidth="1"/>
    <col min="764" max="1009" width="9.140625" style="5"/>
    <col min="1010" max="1010" width="38.5703125" style="5" customWidth="1"/>
    <col min="1011" max="1011" width="40.140625" style="5" customWidth="1"/>
    <col min="1012" max="1018" width="14.7109375" style="5" customWidth="1"/>
    <col min="1019" max="1019" width="17.140625" style="5" customWidth="1"/>
    <col min="1020" max="1265" width="9.140625" style="5"/>
    <col min="1266" max="1266" width="38.5703125" style="5" customWidth="1"/>
    <col min="1267" max="1267" width="40.140625" style="5" customWidth="1"/>
    <col min="1268" max="1274" width="14.7109375" style="5" customWidth="1"/>
    <col min="1275" max="1275" width="17.140625" style="5" customWidth="1"/>
    <col min="1276" max="1521" width="9.140625" style="5"/>
    <col min="1522" max="1522" width="38.5703125" style="5" customWidth="1"/>
    <col min="1523" max="1523" width="40.140625" style="5" customWidth="1"/>
    <col min="1524" max="1530" width="14.7109375" style="5" customWidth="1"/>
    <col min="1531" max="1531" width="17.140625" style="5" customWidth="1"/>
    <col min="1532" max="1777" width="9.140625" style="5"/>
    <col min="1778" max="1778" width="38.5703125" style="5" customWidth="1"/>
    <col min="1779" max="1779" width="40.140625" style="5" customWidth="1"/>
    <col min="1780" max="1786" width="14.7109375" style="5" customWidth="1"/>
    <col min="1787" max="1787" width="17.140625" style="5" customWidth="1"/>
    <col min="1788" max="2033" width="9.140625" style="5"/>
    <col min="2034" max="2034" width="38.5703125" style="5" customWidth="1"/>
    <col min="2035" max="2035" width="40.140625" style="5" customWidth="1"/>
    <col min="2036" max="2042" width="14.7109375" style="5" customWidth="1"/>
    <col min="2043" max="2043" width="17.140625" style="5" customWidth="1"/>
    <col min="2044" max="2289" width="9.140625" style="5"/>
    <col min="2290" max="2290" width="38.5703125" style="5" customWidth="1"/>
    <col min="2291" max="2291" width="40.140625" style="5" customWidth="1"/>
    <col min="2292" max="2298" width="14.7109375" style="5" customWidth="1"/>
    <col min="2299" max="2299" width="17.140625" style="5" customWidth="1"/>
    <col min="2300" max="2545" width="9.140625" style="5"/>
    <col min="2546" max="2546" width="38.5703125" style="5" customWidth="1"/>
    <col min="2547" max="2547" width="40.140625" style="5" customWidth="1"/>
    <col min="2548" max="2554" width="14.7109375" style="5" customWidth="1"/>
    <col min="2555" max="2555" width="17.140625" style="5" customWidth="1"/>
    <col min="2556" max="2801" width="9.140625" style="5"/>
    <col min="2802" max="2802" width="38.5703125" style="5" customWidth="1"/>
    <col min="2803" max="2803" width="40.140625" style="5" customWidth="1"/>
    <col min="2804" max="2810" width="14.7109375" style="5" customWidth="1"/>
    <col min="2811" max="2811" width="17.140625" style="5" customWidth="1"/>
    <col min="2812" max="3057" width="9.140625" style="5"/>
    <col min="3058" max="3058" width="38.5703125" style="5" customWidth="1"/>
    <col min="3059" max="3059" width="40.140625" style="5" customWidth="1"/>
    <col min="3060" max="3066" width="14.7109375" style="5" customWidth="1"/>
    <col min="3067" max="3067" width="17.140625" style="5" customWidth="1"/>
    <col min="3068" max="3313" width="9.140625" style="5"/>
    <col min="3314" max="3314" width="38.5703125" style="5" customWidth="1"/>
    <col min="3315" max="3315" width="40.140625" style="5" customWidth="1"/>
    <col min="3316" max="3322" width="14.7109375" style="5" customWidth="1"/>
    <col min="3323" max="3323" width="17.140625" style="5" customWidth="1"/>
    <col min="3324" max="3569" width="9.140625" style="5"/>
    <col min="3570" max="3570" width="38.5703125" style="5" customWidth="1"/>
    <col min="3571" max="3571" width="40.140625" style="5" customWidth="1"/>
    <col min="3572" max="3578" width="14.7109375" style="5" customWidth="1"/>
    <col min="3579" max="3579" width="17.140625" style="5" customWidth="1"/>
    <col min="3580" max="3825" width="9.140625" style="5"/>
    <col min="3826" max="3826" width="38.5703125" style="5" customWidth="1"/>
    <col min="3827" max="3827" width="40.140625" style="5" customWidth="1"/>
    <col min="3828" max="3834" width="14.7109375" style="5" customWidth="1"/>
    <col min="3835" max="3835" width="17.140625" style="5" customWidth="1"/>
    <col min="3836" max="4081" width="9.140625" style="5"/>
    <col min="4082" max="4082" width="38.5703125" style="5" customWidth="1"/>
    <col min="4083" max="4083" width="40.140625" style="5" customWidth="1"/>
    <col min="4084" max="4090" width="14.7109375" style="5" customWidth="1"/>
    <col min="4091" max="4091" width="17.140625" style="5" customWidth="1"/>
    <col min="4092" max="4337" width="9.140625" style="5"/>
    <col min="4338" max="4338" width="38.5703125" style="5" customWidth="1"/>
    <col min="4339" max="4339" width="40.140625" style="5" customWidth="1"/>
    <col min="4340" max="4346" width="14.7109375" style="5" customWidth="1"/>
    <col min="4347" max="4347" width="17.140625" style="5" customWidth="1"/>
    <col min="4348" max="4593" width="9.140625" style="5"/>
    <col min="4594" max="4594" width="38.5703125" style="5" customWidth="1"/>
    <col min="4595" max="4595" width="40.140625" style="5" customWidth="1"/>
    <col min="4596" max="4602" width="14.7109375" style="5" customWidth="1"/>
    <col min="4603" max="4603" width="17.140625" style="5" customWidth="1"/>
    <col min="4604" max="4849" width="9.140625" style="5"/>
    <col min="4850" max="4850" width="38.5703125" style="5" customWidth="1"/>
    <col min="4851" max="4851" width="40.140625" style="5" customWidth="1"/>
    <col min="4852" max="4858" width="14.7109375" style="5" customWidth="1"/>
    <col min="4859" max="4859" width="17.140625" style="5" customWidth="1"/>
    <col min="4860" max="5105" width="9.140625" style="5"/>
    <col min="5106" max="5106" width="38.5703125" style="5" customWidth="1"/>
    <col min="5107" max="5107" width="40.140625" style="5" customWidth="1"/>
    <col min="5108" max="5114" width="14.7109375" style="5" customWidth="1"/>
    <col min="5115" max="5115" width="17.140625" style="5" customWidth="1"/>
    <col min="5116" max="5361" width="9.140625" style="5"/>
    <col min="5362" max="5362" width="38.5703125" style="5" customWidth="1"/>
    <col min="5363" max="5363" width="40.140625" style="5" customWidth="1"/>
    <col min="5364" max="5370" width="14.7109375" style="5" customWidth="1"/>
    <col min="5371" max="5371" width="17.140625" style="5" customWidth="1"/>
    <col min="5372" max="5617" width="9.140625" style="5"/>
    <col min="5618" max="5618" width="38.5703125" style="5" customWidth="1"/>
    <col min="5619" max="5619" width="40.140625" style="5" customWidth="1"/>
    <col min="5620" max="5626" width="14.7109375" style="5" customWidth="1"/>
    <col min="5627" max="5627" width="17.140625" style="5" customWidth="1"/>
    <col min="5628" max="5873" width="9.140625" style="5"/>
    <col min="5874" max="5874" width="38.5703125" style="5" customWidth="1"/>
    <col min="5875" max="5875" width="40.140625" style="5" customWidth="1"/>
    <col min="5876" max="5882" width="14.7109375" style="5" customWidth="1"/>
    <col min="5883" max="5883" width="17.140625" style="5" customWidth="1"/>
    <col min="5884" max="6129" width="9.140625" style="5"/>
    <col min="6130" max="6130" width="38.5703125" style="5" customWidth="1"/>
    <col min="6131" max="6131" width="40.140625" style="5" customWidth="1"/>
    <col min="6132" max="6138" width="14.7109375" style="5" customWidth="1"/>
    <col min="6139" max="6139" width="17.140625" style="5" customWidth="1"/>
    <col min="6140" max="6385" width="9.140625" style="5"/>
    <col min="6386" max="6386" width="38.5703125" style="5" customWidth="1"/>
    <col min="6387" max="6387" width="40.140625" style="5" customWidth="1"/>
    <col min="6388" max="6394" width="14.7109375" style="5" customWidth="1"/>
    <col min="6395" max="6395" width="17.140625" style="5" customWidth="1"/>
    <col min="6396" max="6641" width="9.140625" style="5"/>
    <col min="6642" max="6642" width="38.5703125" style="5" customWidth="1"/>
    <col min="6643" max="6643" width="40.140625" style="5" customWidth="1"/>
    <col min="6644" max="6650" width="14.7109375" style="5" customWidth="1"/>
    <col min="6651" max="6651" width="17.140625" style="5" customWidth="1"/>
    <col min="6652" max="6897" width="9.140625" style="5"/>
    <col min="6898" max="6898" width="38.5703125" style="5" customWidth="1"/>
    <col min="6899" max="6899" width="40.140625" style="5" customWidth="1"/>
    <col min="6900" max="6906" width="14.7109375" style="5" customWidth="1"/>
    <col min="6907" max="6907" width="17.140625" style="5" customWidth="1"/>
    <col min="6908" max="7153" width="9.140625" style="5"/>
    <col min="7154" max="7154" width="38.5703125" style="5" customWidth="1"/>
    <col min="7155" max="7155" width="40.140625" style="5" customWidth="1"/>
    <col min="7156" max="7162" width="14.7109375" style="5" customWidth="1"/>
    <col min="7163" max="7163" width="17.140625" style="5" customWidth="1"/>
    <col min="7164" max="7409" width="9.140625" style="5"/>
    <col min="7410" max="7410" width="38.5703125" style="5" customWidth="1"/>
    <col min="7411" max="7411" width="40.140625" style="5" customWidth="1"/>
    <col min="7412" max="7418" width="14.7109375" style="5" customWidth="1"/>
    <col min="7419" max="7419" width="17.140625" style="5" customWidth="1"/>
    <col min="7420" max="7665" width="9.140625" style="5"/>
    <col min="7666" max="7666" width="38.5703125" style="5" customWidth="1"/>
    <col min="7667" max="7667" width="40.140625" style="5" customWidth="1"/>
    <col min="7668" max="7674" width="14.7109375" style="5" customWidth="1"/>
    <col min="7675" max="7675" width="17.140625" style="5" customWidth="1"/>
    <col min="7676" max="7921" width="9.140625" style="5"/>
    <col min="7922" max="7922" width="38.5703125" style="5" customWidth="1"/>
    <col min="7923" max="7923" width="40.140625" style="5" customWidth="1"/>
    <col min="7924" max="7930" width="14.7109375" style="5" customWidth="1"/>
    <col min="7931" max="7931" width="17.140625" style="5" customWidth="1"/>
    <col min="7932" max="8177" width="9.140625" style="5"/>
    <col min="8178" max="8178" width="38.5703125" style="5" customWidth="1"/>
    <col min="8179" max="8179" width="40.140625" style="5" customWidth="1"/>
    <col min="8180" max="8186" width="14.7109375" style="5" customWidth="1"/>
    <col min="8187" max="8187" width="17.140625" style="5" customWidth="1"/>
    <col min="8188" max="8433" width="9.140625" style="5"/>
    <col min="8434" max="8434" width="38.5703125" style="5" customWidth="1"/>
    <col min="8435" max="8435" width="40.140625" style="5" customWidth="1"/>
    <col min="8436" max="8442" width="14.7109375" style="5" customWidth="1"/>
    <col min="8443" max="8443" width="17.140625" style="5" customWidth="1"/>
    <col min="8444" max="8689" width="9.140625" style="5"/>
    <col min="8690" max="8690" width="38.5703125" style="5" customWidth="1"/>
    <col min="8691" max="8691" width="40.140625" style="5" customWidth="1"/>
    <col min="8692" max="8698" width="14.7109375" style="5" customWidth="1"/>
    <col min="8699" max="8699" width="17.140625" style="5" customWidth="1"/>
    <col min="8700" max="8945" width="9.140625" style="5"/>
    <col min="8946" max="8946" width="38.5703125" style="5" customWidth="1"/>
    <col min="8947" max="8947" width="40.140625" style="5" customWidth="1"/>
    <col min="8948" max="8954" width="14.7109375" style="5" customWidth="1"/>
    <col min="8955" max="8955" width="17.140625" style="5" customWidth="1"/>
    <col min="8956" max="9201" width="9.140625" style="5"/>
    <col min="9202" max="9202" width="38.5703125" style="5" customWidth="1"/>
    <col min="9203" max="9203" width="40.140625" style="5" customWidth="1"/>
    <col min="9204" max="9210" width="14.7109375" style="5" customWidth="1"/>
    <col min="9211" max="9211" width="17.140625" style="5" customWidth="1"/>
    <col min="9212" max="9457" width="9.140625" style="5"/>
    <col min="9458" max="9458" width="38.5703125" style="5" customWidth="1"/>
    <col min="9459" max="9459" width="40.140625" style="5" customWidth="1"/>
    <col min="9460" max="9466" width="14.7109375" style="5" customWidth="1"/>
    <col min="9467" max="9467" width="17.140625" style="5" customWidth="1"/>
    <col min="9468" max="9713" width="9.140625" style="5"/>
    <col min="9714" max="9714" width="38.5703125" style="5" customWidth="1"/>
    <col min="9715" max="9715" width="40.140625" style="5" customWidth="1"/>
    <col min="9716" max="9722" width="14.7109375" style="5" customWidth="1"/>
    <col min="9723" max="9723" width="17.140625" style="5" customWidth="1"/>
    <col min="9724" max="9969" width="9.140625" style="5"/>
    <col min="9970" max="9970" width="38.5703125" style="5" customWidth="1"/>
    <col min="9971" max="9971" width="40.140625" style="5" customWidth="1"/>
    <col min="9972" max="9978" width="14.7109375" style="5" customWidth="1"/>
    <col min="9979" max="9979" width="17.140625" style="5" customWidth="1"/>
    <col min="9980" max="10225" width="9.140625" style="5"/>
    <col min="10226" max="10226" width="38.5703125" style="5" customWidth="1"/>
    <col min="10227" max="10227" width="40.140625" style="5" customWidth="1"/>
    <col min="10228" max="10234" width="14.7109375" style="5" customWidth="1"/>
    <col min="10235" max="10235" width="17.140625" style="5" customWidth="1"/>
    <col min="10236" max="10481" width="9.140625" style="5"/>
    <col min="10482" max="10482" width="38.5703125" style="5" customWidth="1"/>
    <col min="10483" max="10483" width="40.140625" style="5" customWidth="1"/>
    <col min="10484" max="10490" width="14.7109375" style="5" customWidth="1"/>
    <col min="10491" max="10491" width="17.140625" style="5" customWidth="1"/>
    <col min="10492" max="10737" width="9.140625" style="5"/>
    <col min="10738" max="10738" width="38.5703125" style="5" customWidth="1"/>
    <col min="10739" max="10739" width="40.140625" style="5" customWidth="1"/>
    <col min="10740" max="10746" width="14.7109375" style="5" customWidth="1"/>
    <col min="10747" max="10747" width="17.140625" style="5" customWidth="1"/>
    <col min="10748" max="10993" width="9.140625" style="5"/>
    <col min="10994" max="10994" width="38.5703125" style="5" customWidth="1"/>
    <col min="10995" max="10995" width="40.140625" style="5" customWidth="1"/>
    <col min="10996" max="11002" width="14.7109375" style="5" customWidth="1"/>
    <col min="11003" max="11003" width="17.140625" style="5" customWidth="1"/>
    <col min="11004" max="11249" width="9.140625" style="5"/>
    <col min="11250" max="11250" width="38.5703125" style="5" customWidth="1"/>
    <col min="11251" max="11251" width="40.140625" style="5" customWidth="1"/>
    <col min="11252" max="11258" width="14.7109375" style="5" customWidth="1"/>
    <col min="11259" max="11259" width="17.140625" style="5" customWidth="1"/>
    <col min="11260" max="11505" width="9.140625" style="5"/>
    <col min="11506" max="11506" width="38.5703125" style="5" customWidth="1"/>
    <col min="11507" max="11507" width="40.140625" style="5" customWidth="1"/>
    <col min="11508" max="11514" width="14.7109375" style="5" customWidth="1"/>
    <col min="11515" max="11515" width="17.140625" style="5" customWidth="1"/>
    <col min="11516" max="11761" width="9.140625" style="5"/>
    <col min="11762" max="11762" width="38.5703125" style="5" customWidth="1"/>
    <col min="11763" max="11763" width="40.140625" style="5" customWidth="1"/>
    <col min="11764" max="11770" width="14.7109375" style="5" customWidth="1"/>
    <col min="11771" max="11771" width="17.140625" style="5" customWidth="1"/>
    <col min="11772" max="12017" width="9.140625" style="5"/>
    <col min="12018" max="12018" width="38.5703125" style="5" customWidth="1"/>
    <col min="12019" max="12019" width="40.140625" style="5" customWidth="1"/>
    <col min="12020" max="12026" width="14.7109375" style="5" customWidth="1"/>
    <col min="12027" max="12027" width="17.140625" style="5" customWidth="1"/>
    <col min="12028" max="12273" width="9.140625" style="5"/>
    <col min="12274" max="12274" width="38.5703125" style="5" customWidth="1"/>
    <col min="12275" max="12275" width="40.140625" style="5" customWidth="1"/>
    <col min="12276" max="12282" width="14.7109375" style="5" customWidth="1"/>
    <col min="12283" max="12283" width="17.140625" style="5" customWidth="1"/>
    <col min="12284" max="12529" width="9.140625" style="5"/>
    <col min="12530" max="12530" width="38.5703125" style="5" customWidth="1"/>
    <col min="12531" max="12531" width="40.140625" style="5" customWidth="1"/>
    <col min="12532" max="12538" width="14.7109375" style="5" customWidth="1"/>
    <col min="12539" max="12539" width="17.140625" style="5" customWidth="1"/>
    <col min="12540" max="12785" width="9.140625" style="5"/>
    <col min="12786" max="12786" width="38.5703125" style="5" customWidth="1"/>
    <col min="12787" max="12787" width="40.140625" style="5" customWidth="1"/>
    <col min="12788" max="12794" width="14.7109375" style="5" customWidth="1"/>
    <col min="12795" max="12795" width="17.140625" style="5" customWidth="1"/>
    <col min="12796" max="13041" width="9.140625" style="5"/>
    <col min="13042" max="13042" width="38.5703125" style="5" customWidth="1"/>
    <col min="13043" max="13043" width="40.140625" style="5" customWidth="1"/>
    <col min="13044" max="13050" width="14.7109375" style="5" customWidth="1"/>
    <col min="13051" max="13051" width="17.140625" style="5" customWidth="1"/>
    <col min="13052" max="13297" width="9.140625" style="5"/>
    <col min="13298" max="13298" width="38.5703125" style="5" customWidth="1"/>
    <col min="13299" max="13299" width="40.140625" style="5" customWidth="1"/>
    <col min="13300" max="13306" width="14.7109375" style="5" customWidth="1"/>
    <col min="13307" max="13307" width="17.140625" style="5" customWidth="1"/>
    <col min="13308" max="13553" width="9.140625" style="5"/>
    <col min="13554" max="13554" width="38.5703125" style="5" customWidth="1"/>
    <col min="13555" max="13555" width="40.140625" style="5" customWidth="1"/>
    <col min="13556" max="13562" width="14.7109375" style="5" customWidth="1"/>
    <col min="13563" max="13563" width="17.140625" style="5" customWidth="1"/>
    <col min="13564" max="13809" width="9.140625" style="5"/>
    <col min="13810" max="13810" width="38.5703125" style="5" customWidth="1"/>
    <col min="13811" max="13811" width="40.140625" style="5" customWidth="1"/>
    <col min="13812" max="13818" width="14.7109375" style="5" customWidth="1"/>
    <col min="13819" max="13819" width="17.140625" style="5" customWidth="1"/>
    <col min="13820" max="14065" width="9.140625" style="5"/>
    <col min="14066" max="14066" width="38.5703125" style="5" customWidth="1"/>
    <col min="14067" max="14067" width="40.140625" style="5" customWidth="1"/>
    <col min="14068" max="14074" width="14.7109375" style="5" customWidth="1"/>
    <col min="14075" max="14075" width="17.140625" style="5" customWidth="1"/>
    <col min="14076" max="14321" width="9.140625" style="5"/>
    <col min="14322" max="14322" width="38.5703125" style="5" customWidth="1"/>
    <col min="14323" max="14323" width="40.140625" style="5" customWidth="1"/>
    <col min="14324" max="14330" width="14.7109375" style="5" customWidth="1"/>
    <col min="14331" max="14331" width="17.140625" style="5" customWidth="1"/>
    <col min="14332" max="14577" width="9.140625" style="5"/>
    <col min="14578" max="14578" width="38.5703125" style="5" customWidth="1"/>
    <col min="14579" max="14579" width="40.140625" style="5" customWidth="1"/>
    <col min="14580" max="14586" width="14.7109375" style="5" customWidth="1"/>
    <col min="14587" max="14587" width="17.140625" style="5" customWidth="1"/>
    <col min="14588" max="14833" width="9.140625" style="5"/>
    <col min="14834" max="14834" width="38.5703125" style="5" customWidth="1"/>
    <col min="14835" max="14835" width="40.140625" style="5" customWidth="1"/>
    <col min="14836" max="14842" width="14.7109375" style="5" customWidth="1"/>
    <col min="14843" max="14843" width="17.140625" style="5" customWidth="1"/>
    <col min="14844" max="15089" width="9.140625" style="5"/>
    <col min="15090" max="15090" width="38.5703125" style="5" customWidth="1"/>
    <col min="15091" max="15091" width="40.140625" style="5" customWidth="1"/>
    <col min="15092" max="15098" width="14.7109375" style="5" customWidth="1"/>
    <col min="15099" max="15099" width="17.140625" style="5" customWidth="1"/>
    <col min="15100" max="15345" width="9.140625" style="5"/>
    <col min="15346" max="15346" width="38.5703125" style="5" customWidth="1"/>
    <col min="15347" max="15347" width="40.140625" style="5" customWidth="1"/>
    <col min="15348" max="15354" width="14.7109375" style="5" customWidth="1"/>
    <col min="15355" max="15355" width="17.140625" style="5" customWidth="1"/>
    <col min="15356" max="15601" width="9.140625" style="5"/>
    <col min="15602" max="15602" width="38.5703125" style="5" customWidth="1"/>
    <col min="15603" max="15603" width="40.140625" style="5" customWidth="1"/>
    <col min="15604" max="15610" width="14.7109375" style="5" customWidth="1"/>
    <col min="15611" max="15611" width="17.140625" style="5" customWidth="1"/>
    <col min="15612" max="15857" width="9.140625" style="5"/>
    <col min="15858" max="15858" width="38.5703125" style="5" customWidth="1"/>
    <col min="15859" max="15859" width="40.140625" style="5" customWidth="1"/>
    <col min="15860" max="15866" width="14.7109375" style="5" customWidth="1"/>
    <col min="15867" max="15867" width="17.140625" style="5" customWidth="1"/>
    <col min="15868" max="16113" width="9.140625" style="5"/>
    <col min="16114" max="16114" width="38.5703125" style="5" customWidth="1"/>
    <col min="16115" max="16115" width="40.140625" style="5" customWidth="1"/>
    <col min="16116" max="16122" width="14.7109375" style="5" customWidth="1"/>
    <col min="16123" max="16123" width="17.140625" style="5" customWidth="1"/>
    <col min="16124" max="16384" width="9.140625" style="5"/>
  </cols>
  <sheetData>
    <row r="1" spans="1:241">
      <c r="H1" s="73" t="s">
        <v>83</v>
      </c>
      <c r="I1" s="73"/>
    </row>
    <row r="2" spans="1:241" ht="33" customHeight="1">
      <c r="I2" s="6" t="s">
        <v>1</v>
      </c>
    </row>
    <row r="3" spans="1:241">
      <c r="I3" s="8" t="s">
        <v>2</v>
      </c>
    </row>
    <row r="4" spans="1:241">
      <c r="E4" s="74" t="s">
        <v>88</v>
      </c>
      <c r="F4" s="74"/>
      <c r="G4" s="74"/>
      <c r="H4" s="74"/>
      <c r="I4" s="74"/>
    </row>
    <row r="6" spans="1:241">
      <c r="B6" s="9"/>
      <c r="C6" s="9"/>
      <c r="D6" s="10" t="s">
        <v>3</v>
      </c>
      <c r="E6" s="9"/>
      <c r="F6" s="9"/>
      <c r="G6" s="9"/>
      <c r="H6" s="9"/>
      <c r="I6" s="9"/>
    </row>
    <row r="7" spans="1:241">
      <c r="A7" s="11"/>
      <c r="B7" s="12"/>
      <c r="C7" s="12"/>
      <c r="D7" s="13" t="s">
        <v>4</v>
      </c>
      <c r="E7" s="12"/>
      <c r="F7" s="12"/>
      <c r="G7" s="12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</row>
    <row r="8" spans="1:241">
      <c r="I8" s="6" t="s">
        <v>5</v>
      </c>
    </row>
    <row r="9" spans="1:241">
      <c r="A9" s="39" t="s">
        <v>6</v>
      </c>
      <c r="B9" s="41" t="s">
        <v>7</v>
      </c>
      <c r="C9" s="41" t="s">
        <v>8</v>
      </c>
      <c r="D9" s="41" t="s">
        <v>9</v>
      </c>
      <c r="E9" s="41"/>
      <c r="F9" s="41"/>
      <c r="G9" s="41"/>
      <c r="H9" s="41"/>
      <c r="I9" s="41"/>
    </row>
    <row r="10" spans="1:241" ht="62.25" customHeight="1">
      <c r="A10" s="40"/>
      <c r="B10" s="41"/>
      <c r="C10" s="41"/>
      <c r="D10" s="15" t="s">
        <v>10</v>
      </c>
      <c r="E10" s="35" t="s">
        <v>11</v>
      </c>
      <c r="F10" s="35" t="s">
        <v>12</v>
      </c>
      <c r="G10" s="35" t="s">
        <v>13</v>
      </c>
      <c r="H10" s="35" t="s">
        <v>14</v>
      </c>
      <c r="I10" s="35" t="s">
        <v>15</v>
      </c>
    </row>
    <row r="11" spans="1:241">
      <c r="A11" s="34">
        <v>1</v>
      </c>
      <c r="B11" s="34">
        <v>2</v>
      </c>
      <c r="C11" s="34">
        <v>3</v>
      </c>
      <c r="D11" s="35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</row>
    <row r="12" spans="1:241" ht="38.1" customHeight="1">
      <c r="A12" s="42" t="s">
        <v>16</v>
      </c>
      <c r="B12" s="43" t="s">
        <v>82</v>
      </c>
      <c r="C12" s="36">
        <v>2022</v>
      </c>
      <c r="D12" s="19">
        <f t="shared" ref="D12:I13" si="0">D20+D44+D146</f>
        <v>277015.59999999998</v>
      </c>
      <c r="E12" s="19">
        <f t="shared" si="0"/>
        <v>11485.4</v>
      </c>
      <c r="F12" s="19">
        <f t="shared" si="0"/>
        <v>69181.099999999991</v>
      </c>
      <c r="G12" s="19">
        <f t="shared" si="0"/>
        <v>995.7</v>
      </c>
      <c r="H12" s="19">
        <f t="shared" si="0"/>
        <v>195353.4</v>
      </c>
      <c r="I12" s="19">
        <f t="shared" si="0"/>
        <v>0</v>
      </c>
    </row>
    <row r="13" spans="1:241" ht="38.1" customHeight="1">
      <c r="A13" s="42"/>
      <c r="B13" s="43"/>
      <c r="C13" s="36">
        <v>2023</v>
      </c>
      <c r="D13" s="19">
        <f t="shared" si="0"/>
        <v>408613.69999999995</v>
      </c>
      <c r="E13" s="19">
        <f t="shared" si="0"/>
        <v>95082.099999999991</v>
      </c>
      <c r="F13" s="19">
        <f t="shared" si="0"/>
        <v>70635.700000000012</v>
      </c>
      <c r="G13" s="19">
        <f t="shared" si="0"/>
        <v>37769.4</v>
      </c>
      <c r="H13" s="19">
        <f t="shared" si="0"/>
        <v>205126.49999999997</v>
      </c>
      <c r="I13" s="19">
        <f t="shared" si="0"/>
        <v>0</v>
      </c>
    </row>
    <row r="14" spans="1:241" ht="38.1" customHeight="1">
      <c r="A14" s="42"/>
      <c r="B14" s="43"/>
      <c r="C14" s="33">
        <v>2024</v>
      </c>
      <c r="D14" s="19">
        <f t="shared" ref="D14:I17" si="1">D22+D92+D107+D148</f>
        <v>344407</v>
      </c>
      <c r="E14" s="19">
        <f t="shared" si="1"/>
        <v>5298.8</v>
      </c>
      <c r="F14" s="19">
        <f t="shared" si="1"/>
        <v>55153.399999999994</v>
      </c>
      <c r="G14" s="19">
        <f t="shared" si="1"/>
        <v>91785.599999999991</v>
      </c>
      <c r="H14" s="19">
        <f t="shared" si="1"/>
        <v>182169.2</v>
      </c>
      <c r="I14" s="19">
        <f t="shared" si="1"/>
        <v>10000</v>
      </c>
    </row>
    <row r="15" spans="1:241" ht="38.1" customHeight="1">
      <c r="A15" s="42"/>
      <c r="B15" s="43"/>
      <c r="C15" s="36">
        <v>2025</v>
      </c>
      <c r="D15" s="19">
        <f t="shared" si="1"/>
        <v>182353.7</v>
      </c>
      <c r="E15" s="19">
        <f t="shared" si="1"/>
        <v>0</v>
      </c>
      <c r="F15" s="19">
        <f t="shared" si="1"/>
        <v>38761.5</v>
      </c>
      <c r="G15" s="19">
        <f t="shared" si="1"/>
        <v>0</v>
      </c>
      <c r="H15" s="19">
        <f t="shared" si="1"/>
        <v>143592.20000000001</v>
      </c>
      <c r="I15" s="19">
        <f t="shared" si="1"/>
        <v>0</v>
      </c>
    </row>
    <row r="16" spans="1:241" ht="38.1" customHeight="1">
      <c r="A16" s="42"/>
      <c r="B16" s="43"/>
      <c r="C16" s="36">
        <v>2026</v>
      </c>
      <c r="D16" s="19">
        <f t="shared" si="1"/>
        <v>135146.79999999999</v>
      </c>
      <c r="E16" s="19">
        <f t="shared" si="1"/>
        <v>0</v>
      </c>
      <c r="F16" s="19">
        <f t="shared" si="1"/>
        <v>0</v>
      </c>
      <c r="G16" s="19">
        <f t="shared" si="1"/>
        <v>0</v>
      </c>
      <c r="H16" s="19">
        <f t="shared" si="1"/>
        <v>135146.79999999999</v>
      </c>
      <c r="I16" s="19">
        <f t="shared" si="1"/>
        <v>0</v>
      </c>
    </row>
    <row r="17" spans="1:241" ht="38.1" customHeight="1">
      <c r="A17" s="42"/>
      <c r="B17" s="43"/>
      <c r="C17" s="36">
        <v>2027</v>
      </c>
      <c r="D17" s="19">
        <f t="shared" si="1"/>
        <v>136455.29999999999</v>
      </c>
      <c r="E17" s="19">
        <f t="shared" si="1"/>
        <v>0</v>
      </c>
      <c r="F17" s="19">
        <f t="shared" si="1"/>
        <v>0</v>
      </c>
      <c r="G17" s="19">
        <f t="shared" si="1"/>
        <v>0</v>
      </c>
      <c r="H17" s="19">
        <f t="shared" si="1"/>
        <v>136455.29999999999</v>
      </c>
      <c r="I17" s="19">
        <f t="shared" si="1"/>
        <v>0</v>
      </c>
    </row>
    <row r="18" spans="1:241" ht="38.1" customHeight="1">
      <c r="A18" s="42"/>
      <c r="B18" s="43"/>
      <c r="C18" s="36" t="s">
        <v>17</v>
      </c>
      <c r="D18" s="19">
        <f t="shared" ref="D18:G18" si="2">SUM(D12:D17)</f>
        <v>1483992.1</v>
      </c>
      <c r="E18" s="19">
        <f t="shared" si="2"/>
        <v>111866.29999999999</v>
      </c>
      <c r="F18" s="19">
        <f t="shared" si="2"/>
        <v>233731.69999999998</v>
      </c>
      <c r="G18" s="19">
        <f t="shared" si="2"/>
        <v>130550.69999999998</v>
      </c>
      <c r="H18" s="19">
        <f>SUM(H12:H17)</f>
        <v>997843.40000000014</v>
      </c>
      <c r="I18" s="19">
        <f>SUM(I12:I17)</f>
        <v>10000</v>
      </c>
    </row>
    <row r="19" spans="1:241">
      <c r="A19" s="28" t="s">
        <v>18</v>
      </c>
      <c r="B19" s="29"/>
      <c r="C19" s="30"/>
      <c r="D19" s="31"/>
      <c r="E19" s="31"/>
      <c r="F19" s="31"/>
      <c r="G19" s="31"/>
      <c r="H19" s="31"/>
      <c r="I19" s="32"/>
    </row>
    <row r="20" spans="1:241">
      <c r="A20" s="42" t="s">
        <v>85</v>
      </c>
      <c r="B20" s="47"/>
      <c r="C20" s="36">
        <v>2022</v>
      </c>
      <c r="D20" s="27">
        <f t="shared" ref="D20:I25" si="3">D27</f>
        <v>38878.399999999994</v>
      </c>
      <c r="E20" s="27">
        <f t="shared" si="3"/>
        <v>11353.3</v>
      </c>
      <c r="F20" s="27">
        <f t="shared" si="3"/>
        <v>24803.599999999999</v>
      </c>
      <c r="G20" s="27">
        <f t="shared" si="3"/>
        <v>0</v>
      </c>
      <c r="H20" s="27">
        <f t="shared" si="3"/>
        <v>2721.5</v>
      </c>
      <c r="I20" s="27">
        <f t="shared" si="3"/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</row>
    <row r="21" spans="1:241">
      <c r="A21" s="42"/>
      <c r="B21" s="48"/>
      <c r="C21" s="36">
        <v>2023</v>
      </c>
      <c r="D21" s="19">
        <f t="shared" si="3"/>
        <v>151703.9</v>
      </c>
      <c r="E21" s="19">
        <f t="shared" si="3"/>
        <v>94877.9</v>
      </c>
      <c r="F21" s="19">
        <f t="shared" si="3"/>
        <v>30656.7</v>
      </c>
      <c r="G21" s="19">
        <f t="shared" si="3"/>
        <v>25000</v>
      </c>
      <c r="H21" s="19">
        <f t="shared" si="3"/>
        <v>1169.3</v>
      </c>
      <c r="I21" s="19">
        <f t="shared" si="3"/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</row>
    <row r="22" spans="1:241">
      <c r="A22" s="42"/>
      <c r="B22" s="48"/>
      <c r="C22" s="36">
        <v>2024</v>
      </c>
      <c r="D22" s="19">
        <f t="shared" si="3"/>
        <v>19616.400000000001</v>
      </c>
      <c r="E22" s="19">
        <f t="shared" si="3"/>
        <v>4569</v>
      </c>
      <c r="F22" s="19">
        <f t="shared" si="3"/>
        <v>10431</v>
      </c>
      <c r="G22" s="19">
        <f t="shared" si="3"/>
        <v>0</v>
      </c>
      <c r="H22" s="19">
        <f t="shared" si="3"/>
        <v>4616.3999999999996</v>
      </c>
      <c r="I22" s="19">
        <f t="shared" si="3"/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</row>
    <row r="23" spans="1:241">
      <c r="A23" s="42"/>
      <c r="B23" s="48"/>
      <c r="C23" s="36">
        <v>2025</v>
      </c>
      <c r="D23" s="19">
        <f>D30</f>
        <v>2328</v>
      </c>
      <c r="E23" s="19">
        <f t="shared" si="3"/>
        <v>0</v>
      </c>
      <c r="F23" s="19">
        <f t="shared" si="3"/>
        <v>0</v>
      </c>
      <c r="G23" s="19">
        <f t="shared" si="3"/>
        <v>0</v>
      </c>
      <c r="H23" s="19">
        <f t="shared" si="3"/>
        <v>2328</v>
      </c>
      <c r="I23" s="19">
        <f t="shared" si="3"/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</row>
    <row r="24" spans="1:241">
      <c r="A24" s="42"/>
      <c r="B24" s="48"/>
      <c r="C24" s="36">
        <v>2026</v>
      </c>
      <c r="D24" s="19">
        <f>D31</f>
        <v>0</v>
      </c>
      <c r="E24" s="19">
        <f t="shared" si="3"/>
        <v>0</v>
      </c>
      <c r="F24" s="19">
        <f t="shared" si="3"/>
        <v>0</v>
      </c>
      <c r="G24" s="19">
        <f t="shared" si="3"/>
        <v>0</v>
      </c>
      <c r="H24" s="19">
        <f t="shared" si="3"/>
        <v>0</v>
      </c>
      <c r="I24" s="19">
        <f t="shared" si="3"/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</row>
    <row r="25" spans="1:241">
      <c r="A25" s="42"/>
      <c r="B25" s="48"/>
      <c r="C25" s="36">
        <v>2027</v>
      </c>
      <c r="D25" s="19">
        <f>D32</f>
        <v>0</v>
      </c>
      <c r="E25" s="19">
        <f t="shared" si="3"/>
        <v>0</v>
      </c>
      <c r="F25" s="19">
        <f t="shared" si="3"/>
        <v>0</v>
      </c>
      <c r="G25" s="19">
        <f t="shared" si="3"/>
        <v>0</v>
      </c>
      <c r="H25" s="19">
        <f t="shared" si="3"/>
        <v>0</v>
      </c>
      <c r="I25" s="19">
        <f t="shared" si="3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</row>
    <row r="26" spans="1:241">
      <c r="A26" s="42"/>
      <c r="B26" s="49"/>
      <c r="C26" s="36" t="s">
        <v>17</v>
      </c>
      <c r="D26" s="19">
        <f>SUM(D20:D25)</f>
        <v>212526.69999999998</v>
      </c>
      <c r="E26" s="19">
        <f t="shared" ref="E26:I26" si="4">SUM(E20:E24)</f>
        <v>110800.2</v>
      </c>
      <c r="F26" s="19">
        <f t="shared" si="4"/>
        <v>65891.3</v>
      </c>
      <c r="G26" s="19">
        <f t="shared" si="4"/>
        <v>25000</v>
      </c>
      <c r="H26" s="19">
        <f t="shared" si="4"/>
        <v>10835.2</v>
      </c>
      <c r="I26" s="19">
        <f t="shared" si="4"/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</row>
    <row r="27" spans="1:241">
      <c r="A27" s="42" t="s">
        <v>84</v>
      </c>
      <c r="B27" s="47"/>
      <c r="C27" s="36">
        <v>2022</v>
      </c>
      <c r="D27" s="19">
        <f t="shared" ref="D27:I28" si="5">D34+D37</f>
        <v>38878.399999999994</v>
      </c>
      <c r="E27" s="19">
        <f t="shared" si="5"/>
        <v>11353.3</v>
      </c>
      <c r="F27" s="19">
        <f t="shared" si="5"/>
        <v>24803.599999999999</v>
      </c>
      <c r="G27" s="19">
        <f t="shared" si="5"/>
        <v>0</v>
      </c>
      <c r="H27" s="19">
        <f t="shared" si="5"/>
        <v>2721.5</v>
      </c>
      <c r="I27" s="19">
        <f t="shared" si="5"/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</row>
    <row r="28" spans="1:241">
      <c r="A28" s="42"/>
      <c r="B28" s="48"/>
      <c r="C28" s="36">
        <v>2023</v>
      </c>
      <c r="D28" s="19">
        <f t="shared" si="5"/>
        <v>151703.9</v>
      </c>
      <c r="E28" s="19">
        <f t="shared" si="5"/>
        <v>94877.9</v>
      </c>
      <c r="F28" s="19">
        <f t="shared" si="5"/>
        <v>30656.7</v>
      </c>
      <c r="G28" s="19">
        <f t="shared" si="5"/>
        <v>25000</v>
      </c>
      <c r="H28" s="19">
        <f t="shared" si="5"/>
        <v>1169.3</v>
      </c>
      <c r="I28" s="19">
        <f t="shared" si="5"/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</row>
    <row r="29" spans="1:241">
      <c r="A29" s="42"/>
      <c r="B29" s="48"/>
      <c r="C29" s="36">
        <v>2024</v>
      </c>
      <c r="D29" s="19">
        <f>SUM(E29:I29)</f>
        <v>19616.400000000001</v>
      </c>
      <c r="E29" s="19">
        <f t="shared" ref="E29:I32" si="6">E39</f>
        <v>4569</v>
      </c>
      <c r="F29" s="19">
        <f t="shared" si="6"/>
        <v>10431</v>
      </c>
      <c r="G29" s="19">
        <f t="shared" si="6"/>
        <v>0</v>
      </c>
      <c r="H29" s="19">
        <f t="shared" si="6"/>
        <v>4616.3999999999996</v>
      </c>
      <c r="I29" s="19">
        <f t="shared" si="6"/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</row>
    <row r="30" spans="1:241">
      <c r="A30" s="42"/>
      <c r="B30" s="48"/>
      <c r="C30" s="36">
        <v>2025</v>
      </c>
      <c r="D30" s="19">
        <f>SUM(E30:I30)</f>
        <v>2328</v>
      </c>
      <c r="E30" s="19">
        <f t="shared" si="6"/>
        <v>0</v>
      </c>
      <c r="F30" s="19">
        <f t="shared" si="6"/>
        <v>0</v>
      </c>
      <c r="G30" s="19">
        <f t="shared" si="6"/>
        <v>0</v>
      </c>
      <c r="H30" s="19">
        <f t="shared" si="6"/>
        <v>2328</v>
      </c>
      <c r="I30" s="19">
        <f t="shared" si="6"/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</row>
    <row r="31" spans="1:241">
      <c r="A31" s="42"/>
      <c r="B31" s="48"/>
      <c r="C31" s="36">
        <v>2026</v>
      </c>
      <c r="D31" s="19">
        <f>SUM(E31:I31)</f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</row>
    <row r="32" spans="1:241">
      <c r="A32" s="42"/>
      <c r="B32" s="48"/>
      <c r="C32" s="36">
        <v>2027</v>
      </c>
      <c r="D32" s="19">
        <f>SUM(E32:I32)</f>
        <v>0</v>
      </c>
      <c r="E32" s="19">
        <f t="shared" si="6"/>
        <v>0</v>
      </c>
      <c r="F32" s="19">
        <f t="shared" si="6"/>
        <v>0</v>
      </c>
      <c r="G32" s="19">
        <f t="shared" si="6"/>
        <v>0</v>
      </c>
      <c r="H32" s="19">
        <f t="shared" si="6"/>
        <v>0</v>
      </c>
      <c r="I32" s="19">
        <f t="shared" si="6"/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</row>
    <row r="33" spans="1:241" ht="24.75" customHeight="1">
      <c r="A33" s="42"/>
      <c r="B33" s="49"/>
      <c r="C33" s="36" t="s">
        <v>17</v>
      </c>
      <c r="D33" s="19">
        <f>SUM(D27:D32)</f>
        <v>212526.69999999998</v>
      </c>
      <c r="E33" s="19">
        <f t="shared" ref="E33:I33" si="7">SUM(E27:E31)</f>
        <v>110800.2</v>
      </c>
      <c r="F33" s="19">
        <f t="shared" si="7"/>
        <v>65891.3</v>
      </c>
      <c r="G33" s="19">
        <f t="shared" si="7"/>
        <v>25000</v>
      </c>
      <c r="H33" s="19">
        <f>SUM(H27:H31)</f>
        <v>10835.2</v>
      </c>
      <c r="I33" s="19">
        <f t="shared" si="7"/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</row>
    <row r="34" spans="1:241" ht="18.75" customHeight="1">
      <c r="A34" s="44" t="s">
        <v>19</v>
      </c>
      <c r="B34" s="47"/>
      <c r="C34" s="37">
        <v>2022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</row>
    <row r="35" spans="1:241">
      <c r="A35" s="45"/>
      <c r="B35" s="48"/>
      <c r="C35" s="37">
        <v>2023</v>
      </c>
      <c r="D35" s="18">
        <f>SUM(E35:I35)</f>
        <v>135000</v>
      </c>
      <c r="E35" s="18">
        <v>90000</v>
      </c>
      <c r="F35" s="18">
        <v>20000</v>
      </c>
      <c r="G35" s="18">
        <v>25000</v>
      </c>
      <c r="H35" s="18">
        <v>0</v>
      </c>
      <c r="I35" s="18">
        <v>0</v>
      </c>
    </row>
    <row r="36" spans="1:241" ht="60" customHeight="1">
      <c r="A36" s="46"/>
      <c r="B36" s="49"/>
      <c r="C36" s="37" t="s">
        <v>17</v>
      </c>
      <c r="D36" s="18">
        <f t="shared" ref="D36:I36" si="8">SUM(D34:D35)</f>
        <v>135000</v>
      </c>
      <c r="E36" s="18">
        <f t="shared" si="8"/>
        <v>90000</v>
      </c>
      <c r="F36" s="18">
        <f t="shared" si="8"/>
        <v>20000</v>
      </c>
      <c r="G36" s="18">
        <f t="shared" si="8"/>
        <v>25000</v>
      </c>
      <c r="H36" s="18">
        <f t="shared" si="8"/>
        <v>0</v>
      </c>
      <c r="I36" s="18">
        <f t="shared" si="8"/>
        <v>0</v>
      </c>
    </row>
    <row r="37" spans="1:241">
      <c r="A37" s="44" t="s">
        <v>20</v>
      </c>
      <c r="B37" s="47"/>
      <c r="C37" s="37">
        <v>2022</v>
      </c>
      <c r="D37" s="18">
        <f t="shared" ref="D37:D42" si="9">SUM(E37:I37)</f>
        <v>38878.399999999994</v>
      </c>
      <c r="E37" s="18">
        <v>11353.3</v>
      </c>
      <c r="F37" s="18">
        <v>24803.599999999999</v>
      </c>
      <c r="G37" s="18">
        <v>0</v>
      </c>
      <c r="H37" s="18">
        <v>2721.5</v>
      </c>
      <c r="I37" s="18">
        <v>0</v>
      </c>
    </row>
    <row r="38" spans="1:241">
      <c r="A38" s="45"/>
      <c r="B38" s="48"/>
      <c r="C38" s="37">
        <v>2023</v>
      </c>
      <c r="D38" s="18">
        <f t="shared" si="9"/>
        <v>16703.900000000001</v>
      </c>
      <c r="E38" s="18">
        <v>4877.8999999999996</v>
      </c>
      <c r="F38" s="18">
        <v>10656.7</v>
      </c>
      <c r="G38" s="18">
        <v>0</v>
      </c>
      <c r="H38" s="18">
        <v>1169.3</v>
      </c>
      <c r="I38" s="18">
        <v>0</v>
      </c>
    </row>
    <row r="39" spans="1:241">
      <c r="A39" s="45"/>
      <c r="B39" s="48"/>
      <c r="C39" s="37">
        <v>2024</v>
      </c>
      <c r="D39" s="18">
        <f t="shared" si="9"/>
        <v>19616.400000000001</v>
      </c>
      <c r="E39" s="18">
        <v>4569</v>
      </c>
      <c r="F39" s="18">
        <v>10431</v>
      </c>
      <c r="G39" s="18">
        <v>0</v>
      </c>
      <c r="H39" s="18">
        <v>4616.3999999999996</v>
      </c>
      <c r="I39" s="18">
        <v>0</v>
      </c>
    </row>
    <row r="40" spans="1:241">
      <c r="A40" s="45"/>
      <c r="B40" s="48"/>
      <c r="C40" s="37">
        <v>2025</v>
      </c>
      <c r="D40" s="18">
        <f t="shared" si="9"/>
        <v>2328</v>
      </c>
      <c r="E40" s="18">
        <v>0</v>
      </c>
      <c r="F40" s="18">
        <v>0</v>
      </c>
      <c r="G40" s="18">
        <v>0</v>
      </c>
      <c r="H40" s="18">
        <v>2328</v>
      </c>
      <c r="I40" s="18">
        <v>0</v>
      </c>
    </row>
    <row r="41" spans="1:241">
      <c r="A41" s="45"/>
      <c r="B41" s="48"/>
      <c r="C41" s="37">
        <v>2026</v>
      </c>
      <c r="D41" s="18">
        <f t="shared" si="9"/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</row>
    <row r="42" spans="1:241">
      <c r="A42" s="45"/>
      <c r="B42" s="48"/>
      <c r="C42" s="37">
        <v>2027</v>
      </c>
      <c r="D42" s="18">
        <f t="shared" si="9"/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</row>
    <row r="43" spans="1:241">
      <c r="A43" s="46"/>
      <c r="B43" s="49"/>
      <c r="C43" s="37" t="s">
        <v>17</v>
      </c>
      <c r="D43" s="18">
        <f>SUM(D37:D42)</f>
        <v>77526.7</v>
      </c>
      <c r="E43" s="18">
        <f t="shared" ref="E43:I43" si="10">SUM(E37:E42)</f>
        <v>20800.199999999997</v>
      </c>
      <c r="F43" s="18">
        <f t="shared" si="10"/>
        <v>45891.3</v>
      </c>
      <c r="G43" s="18">
        <f t="shared" si="10"/>
        <v>0</v>
      </c>
      <c r="H43" s="18">
        <f t="shared" si="10"/>
        <v>10835.2</v>
      </c>
      <c r="I43" s="18">
        <f t="shared" si="10"/>
        <v>0</v>
      </c>
    </row>
    <row r="44" spans="1:241">
      <c r="A44" s="42" t="s">
        <v>60</v>
      </c>
      <c r="B44" s="50"/>
      <c r="C44" s="36">
        <v>2022</v>
      </c>
      <c r="D44" s="26">
        <f t="shared" ref="D44:G44" si="11">D47+D53+D65+D80+D86</f>
        <v>54988.5</v>
      </c>
      <c r="E44" s="26">
        <f t="shared" si="11"/>
        <v>0</v>
      </c>
      <c r="F44" s="26">
        <f t="shared" si="11"/>
        <v>40132.1</v>
      </c>
      <c r="G44" s="26">
        <f t="shared" si="11"/>
        <v>0</v>
      </c>
      <c r="H44" s="26">
        <f>H47+H53+H65+H80+H86</f>
        <v>14856.400000000001</v>
      </c>
      <c r="I44" s="26">
        <f>(I47+I53+I59+I65+I80+I131)</f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</row>
    <row r="45" spans="1:241">
      <c r="A45" s="42"/>
      <c r="B45" s="51"/>
      <c r="C45" s="36">
        <v>2023</v>
      </c>
      <c r="D45" s="26">
        <f t="shared" ref="D45:G45" si="12">D48+D54+D60+D66+D81+D87</f>
        <v>65759</v>
      </c>
      <c r="E45" s="26">
        <f t="shared" si="12"/>
        <v>0</v>
      </c>
      <c r="F45" s="26">
        <f t="shared" si="12"/>
        <v>34603.4</v>
      </c>
      <c r="G45" s="26">
        <f t="shared" si="12"/>
        <v>0</v>
      </c>
      <c r="H45" s="26">
        <f>H48+H54+H60+H66+H81+H87</f>
        <v>31155.599999999999</v>
      </c>
      <c r="I45" s="26">
        <f>I48+I54+I60+I66+I81+I87</f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</row>
    <row r="46" spans="1:241">
      <c r="A46" s="42"/>
      <c r="B46" s="52"/>
      <c r="C46" s="36" t="s">
        <v>17</v>
      </c>
      <c r="D46" s="19">
        <f t="shared" ref="D46:I46" si="13">SUM(D44:D45)</f>
        <v>120747.5</v>
      </c>
      <c r="E46" s="19">
        <f t="shared" si="13"/>
        <v>0</v>
      </c>
      <c r="F46" s="19">
        <f t="shared" si="13"/>
        <v>74735.5</v>
      </c>
      <c r="G46" s="19">
        <f t="shared" si="13"/>
        <v>0</v>
      </c>
      <c r="H46" s="19">
        <f t="shared" si="13"/>
        <v>46012</v>
      </c>
      <c r="I46" s="19">
        <f t="shared" si="13"/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</row>
    <row r="47" spans="1:241">
      <c r="A47" s="42" t="s">
        <v>61</v>
      </c>
      <c r="B47" s="47"/>
      <c r="C47" s="36">
        <v>2022</v>
      </c>
      <c r="D47" s="19">
        <f t="shared" ref="D47:I48" si="14">D50</f>
        <v>18956.400000000001</v>
      </c>
      <c r="E47" s="19">
        <f t="shared" si="14"/>
        <v>0</v>
      </c>
      <c r="F47" s="19">
        <f t="shared" si="14"/>
        <v>13365.6</v>
      </c>
      <c r="G47" s="19">
        <f t="shared" si="14"/>
        <v>0</v>
      </c>
      <c r="H47" s="19">
        <f t="shared" si="14"/>
        <v>5590.8</v>
      </c>
      <c r="I47" s="19">
        <f t="shared" si="14"/>
        <v>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</row>
    <row r="48" spans="1:241">
      <c r="A48" s="42"/>
      <c r="B48" s="48"/>
      <c r="C48" s="36">
        <v>2023</v>
      </c>
      <c r="D48" s="19">
        <f t="shared" si="14"/>
        <v>49077.9</v>
      </c>
      <c r="E48" s="19">
        <f t="shared" si="14"/>
        <v>0</v>
      </c>
      <c r="F48" s="19">
        <f t="shared" si="14"/>
        <v>34603.4</v>
      </c>
      <c r="G48" s="19">
        <f t="shared" si="14"/>
        <v>0</v>
      </c>
      <c r="H48" s="19">
        <f t="shared" si="14"/>
        <v>14474.5</v>
      </c>
      <c r="I48" s="19">
        <f t="shared" si="14"/>
        <v>0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</row>
    <row r="49" spans="1:241" ht="32.25" customHeight="1">
      <c r="A49" s="42"/>
      <c r="B49" s="49"/>
      <c r="C49" s="36" t="s">
        <v>17</v>
      </c>
      <c r="D49" s="26">
        <f t="shared" ref="D49:I49" si="15">SUM(D47:D48)</f>
        <v>68034.3</v>
      </c>
      <c r="E49" s="26">
        <f t="shared" si="15"/>
        <v>0</v>
      </c>
      <c r="F49" s="26">
        <f t="shared" si="15"/>
        <v>47969</v>
      </c>
      <c r="G49" s="26">
        <f t="shared" si="15"/>
        <v>0</v>
      </c>
      <c r="H49" s="26">
        <f t="shared" si="15"/>
        <v>20065.3</v>
      </c>
      <c r="I49" s="26">
        <f t="shared" si="15"/>
        <v>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</row>
    <row r="50" spans="1:241">
      <c r="A50" s="44" t="s">
        <v>21</v>
      </c>
      <c r="B50" s="47"/>
      <c r="C50" s="37">
        <v>2022</v>
      </c>
      <c r="D50" s="18">
        <f>SUM(E50:I50)</f>
        <v>18956.400000000001</v>
      </c>
      <c r="E50" s="18">
        <v>0</v>
      </c>
      <c r="F50" s="18">
        <v>13365.6</v>
      </c>
      <c r="G50" s="18">
        <v>0</v>
      </c>
      <c r="H50" s="18">
        <v>5590.8</v>
      </c>
      <c r="I50" s="18">
        <v>0</v>
      </c>
    </row>
    <row r="51" spans="1:241">
      <c r="A51" s="45"/>
      <c r="B51" s="48"/>
      <c r="C51" s="37">
        <v>2023</v>
      </c>
      <c r="D51" s="18">
        <f>SUM(E51:I51)</f>
        <v>49077.9</v>
      </c>
      <c r="E51" s="18">
        <v>0</v>
      </c>
      <c r="F51" s="18">
        <v>34603.4</v>
      </c>
      <c r="G51" s="18">
        <v>0</v>
      </c>
      <c r="H51" s="18">
        <v>14474.5</v>
      </c>
      <c r="I51" s="18">
        <v>0</v>
      </c>
    </row>
    <row r="52" spans="1:241">
      <c r="A52" s="46"/>
      <c r="B52" s="49"/>
      <c r="C52" s="37" t="s">
        <v>17</v>
      </c>
      <c r="D52" s="18">
        <f t="shared" ref="D52:I52" si="16">SUM(D50:D51)</f>
        <v>68034.3</v>
      </c>
      <c r="E52" s="18">
        <f t="shared" si="16"/>
        <v>0</v>
      </c>
      <c r="F52" s="18">
        <f t="shared" si="16"/>
        <v>47969</v>
      </c>
      <c r="G52" s="18">
        <f t="shared" si="16"/>
        <v>0</v>
      </c>
      <c r="H52" s="18">
        <f t="shared" si="16"/>
        <v>20065.3</v>
      </c>
      <c r="I52" s="18">
        <f t="shared" si="16"/>
        <v>0</v>
      </c>
    </row>
    <row r="53" spans="1:241">
      <c r="A53" s="42" t="s">
        <v>62</v>
      </c>
      <c r="B53" s="47"/>
      <c r="C53" s="36">
        <v>2022</v>
      </c>
      <c r="D53" s="19">
        <f t="shared" ref="D53:I55" si="17">D56</f>
        <v>7300</v>
      </c>
      <c r="E53" s="19">
        <f t="shared" si="17"/>
        <v>0</v>
      </c>
      <c r="F53" s="19">
        <f t="shared" si="17"/>
        <v>6862</v>
      </c>
      <c r="G53" s="19">
        <f t="shared" si="17"/>
        <v>0</v>
      </c>
      <c r="H53" s="19">
        <f t="shared" si="17"/>
        <v>438</v>
      </c>
      <c r="I53" s="19">
        <f t="shared" si="17"/>
        <v>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</row>
    <row r="54" spans="1:241">
      <c r="A54" s="42"/>
      <c r="B54" s="48"/>
      <c r="C54" s="36">
        <v>2023</v>
      </c>
      <c r="D54" s="19">
        <f t="shared" si="17"/>
        <v>6300</v>
      </c>
      <c r="E54" s="19">
        <f t="shared" si="17"/>
        <v>0</v>
      </c>
      <c r="F54" s="19">
        <f t="shared" si="17"/>
        <v>0</v>
      </c>
      <c r="G54" s="19">
        <f t="shared" si="17"/>
        <v>0</v>
      </c>
      <c r="H54" s="19">
        <f t="shared" si="17"/>
        <v>6300</v>
      </c>
      <c r="I54" s="19">
        <f t="shared" si="17"/>
        <v>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</row>
    <row r="55" spans="1:241" ht="27.75" customHeight="1">
      <c r="A55" s="42"/>
      <c r="B55" s="49"/>
      <c r="C55" s="36" t="s">
        <v>17</v>
      </c>
      <c r="D55" s="19">
        <f t="shared" si="17"/>
        <v>13600</v>
      </c>
      <c r="E55" s="19">
        <f t="shared" si="17"/>
        <v>0</v>
      </c>
      <c r="F55" s="19">
        <f t="shared" si="17"/>
        <v>6862</v>
      </c>
      <c r="G55" s="19">
        <f t="shared" si="17"/>
        <v>0</v>
      </c>
      <c r="H55" s="19">
        <f t="shared" si="17"/>
        <v>6738</v>
      </c>
      <c r="I55" s="19">
        <f t="shared" si="17"/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</row>
    <row r="56" spans="1:241">
      <c r="A56" s="44" t="s">
        <v>22</v>
      </c>
      <c r="B56" s="47"/>
      <c r="C56" s="37">
        <v>2022</v>
      </c>
      <c r="D56" s="18">
        <f>SUM(E56:I56)</f>
        <v>7300</v>
      </c>
      <c r="E56" s="18">
        <v>0</v>
      </c>
      <c r="F56" s="18">
        <v>6862</v>
      </c>
      <c r="G56" s="18">
        <v>0</v>
      </c>
      <c r="H56" s="18">
        <v>438</v>
      </c>
      <c r="I56" s="18">
        <v>0</v>
      </c>
    </row>
    <row r="57" spans="1:241">
      <c r="A57" s="45"/>
      <c r="B57" s="48"/>
      <c r="C57" s="37">
        <v>2023</v>
      </c>
      <c r="D57" s="18">
        <f>SUM(E57:I57)</f>
        <v>6300</v>
      </c>
      <c r="E57" s="18">
        <v>0</v>
      </c>
      <c r="F57" s="18">
        <v>0</v>
      </c>
      <c r="G57" s="18">
        <v>0</v>
      </c>
      <c r="H57" s="18">
        <v>6300</v>
      </c>
      <c r="I57" s="18">
        <v>0</v>
      </c>
    </row>
    <row r="58" spans="1:241">
      <c r="A58" s="46"/>
      <c r="B58" s="49"/>
      <c r="C58" s="37" t="s">
        <v>17</v>
      </c>
      <c r="D58" s="18">
        <f t="shared" ref="D58:I58" si="18">SUM(D56:D57)</f>
        <v>13600</v>
      </c>
      <c r="E58" s="18">
        <f t="shared" si="18"/>
        <v>0</v>
      </c>
      <c r="F58" s="18">
        <f t="shared" si="18"/>
        <v>6862</v>
      </c>
      <c r="G58" s="18">
        <f t="shared" si="18"/>
        <v>0</v>
      </c>
      <c r="H58" s="18">
        <f t="shared" si="18"/>
        <v>6738</v>
      </c>
      <c r="I58" s="18">
        <f t="shared" si="18"/>
        <v>0</v>
      </c>
    </row>
    <row r="59" spans="1:241" ht="30" customHeight="1">
      <c r="A59" s="42" t="s">
        <v>63</v>
      </c>
      <c r="B59" s="47"/>
      <c r="C59" s="36">
        <v>2022</v>
      </c>
      <c r="D59" s="19">
        <f t="shared" ref="D59:H60" si="19">D62</f>
        <v>0</v>
      </c>
      <c r="E59" s="19">
        <f t="shared" si="19"/>
        <v>0</v>
      </c>
      <c r="F59" s="19">
        <f t="shared" si="19"/>
        <v>0</v>
      </c>
      <c r="G59" s="19">
        <f t="shared" si="19"/>
        <v>0</v>
      </c>
      <c r="H59" s="19">
        <f t="shared" si="19"/>
        <v>0</v>
      </c>
      <c r="I59" s="19"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</row>
    <row r="60" spans="1:241" ht="27" customHeight="1">
      <c r="A60" s="42"/>
      <c r="B60" s="48"/>
      <c r="C60" s="36">
        <v>2023</v>
      </c>
      <c r="D60" s="19">
        <f t="shared" si="19"/>
        <v>0</v>
      </c>
      <c r="E60" s="19">
        <f t="shared" si="19"/>
        <v>0</v>
      </c>
      <c r="F60" s="19">
        <f t="shared" si="19"/>
        <v>0</v>
      </c>
      <c r="G60" s="19">
        <f t="shared" si="19"/>
        <v>0</v>
      </c>
      <c r="H60" s="19">
        <f t="shared" si="19"/>
        <v>0</v>
      </c>
      <c r="I60" s="19">
        <f>I63</f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</row>
    <row r="61" spans="1:241" ht="39" customHeight="1">
      <c r="A61" s="42"/>
      <c r="B61" s="49"/>
      <c r="C61" s="36" t="s">
        <v>17</v>
      </c>
      <c r="D61" s="19">
        <f>SUM(D59:D60)</f>
        <v>0</v>
      </c>
      <c r="E61" s="19">
        <f>E64</f>
        <v>0</v>
      </c>
      <c r="F61" s="19">
        <f>F64</f>
        <v>0</v>
      </c>
      <c r="G61" s="19">
        <f>G64</f>
        <v>0</v>
      </c>
      <c r="H61" s="19">
        <f>H64</f>
        <v>0</v>
      </c>
      <c r="I61" s="19">
        <f>I64</f>
        <v>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</row>
    <row r="62" spans="1:241">
      <c r="A62" s="44" t="s">
        <v>23</v>
      </c>
      <c r="B62" s="47"/>
      <c r="C62" s="37">
        <v>2022</v>
      </c>
      <c r="D62" s="18">
        <f>SUM(E62:I62)</f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</row>
    <row r="63" spans="1:241">
      <c r="A63" s="45"/>
      <c r="B63" s="48"/>
      <c r="C63" s="37">
        <v>2023</v>
      </c>
      <c r="D63" s="18">
        <f>SUM(E63:I63)</f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</row>
    <row r="64" spans="1:241">
      <c r="A64" s="46"/>
      <c r="B64" s="49"/>
      <c r="C64" s="37" t="s">
        <v>17</v>
      </c>
      <c r="D64" s="18">
        <f t="shared" ref="D64:I64" si="20">SUM(D62:D63)</f>
        <v>0</v>
      </c>
      <c r="E64" s="18">
        <f t="shared" si="20"/>
        <v>0</v>
      </c>
      <c r="F64" s="18">
        <f t="shared" si="20"/>
        <v>0</v>
      </c>
      <c r="G64" s="18">
        <f t="shared" si="20"/>
        <v>0</v>
      </c>
      <c r="H64" s="18">
        <f t="shared" si="20"/>
        <v>0</v>
      </c>
      <c r="I64" s="18">
        <f t="shared" si="20"/>
        <v>0</v>
      </c>
    </row>
    <row r="65" spans="1:241" ht="30" customHeight="1">
      <c r="A65" s="42" t="s">
        <v>64</v>
      </c>
      <c r="B65" s="53"/>
      <c r="C65" s="36">
        <v>2022</v>
      </c>
      <c r="D65" s="19">
        <f t="shared" ref="D65:I66" si="21">D68+D71+D74+D77</f>
        <v>28732.1</v>
      </c>
      <c r="E65" s="19">
        <f t="shared" si="21"/>
        <v>0</v>
      </c>
      <c r="F65" s="19">
        <f t="shared" si="21"/>
        <v>19904.5</v>
      </c>
      <c r="G65" s="19">
        <f t="shared" si="21"/>
        <v>0</v>
      </c>
      <c r="H65" s="19">
        <f t="shared" si="21"/>
        <v>8827.6</v>
      </c>
      <c r="I65" s="19">
        <f t="shared" si="21"/>
        <v>0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</row>
    <row r="66" spans="1:241" ht="33.75" customHeight="1">
      <c r="A66" s="42"/>
      <c r="B66" s="54"/>
      <c r="C66" s="36">
        <v>2023</v>
      </c>
      <c r="D66" s="19">
        <f t="shared" si="21"/>
        <v>3189.8</v>
      </c>
      <c r="E66" s="19">
        <f t="shared" si="21"/>
        <v>0</v>
      </c>
      <c r="F66" s="19">
        <f t="shared" si="21"/>
        <v>0</v>
      </c>
      <c r="G66" s="19">
        <f t="shared" si="21"/>
        <v>0</v>
      </c>
      <c r="H66" s="19">
        <f t="shared" si="21"/>
        <v>3189.8</v>
      </c>
      <c r="I66" s="19">
        <f t="shared" si="21"/>
        <v>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</row>
    <row r="67" spans="1:241" ht="54.75" customHeight="1">
      <c r="A67" s="42"/>
      <c r="B67" s="54"/>
      <c r="C67" s="36" t="s">
        <v>17</v>
      </c>
      <c r="D67" s="19">
        <f t="shared" ref="D67:I67" si="22">SUM(D65:D66)</f>
        <v>31921.899999999998</v>
      </c>
      <c r="E67" s="19">
        <f t="shared" si="22"/>
        <v>0</v>
      </c>
      <c r="F67" s="19">
        <f t="shared" si="22"/>
        <v>19904.5</v>
      </c>
      <c r="G67" s="19">
        <f t="shared" si="22"/>
        <v>0</v>
      </c>
      <c r="H67" s="19">
        <f t="shared" si="22"/>
        <v>12017.400000000001</v>
      </c>
      <c r="I67" s="19">
        <f t="shared" si="22"/>
        <v>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</row>
    <row r="68" spans="1:241">
      <c r="A68" s="44" t="s">
        <v>24</v>
      </c>
      <c r="B68" s="47"/>
      <c r="C68" s="37">
        <v>2022</v>
      </c>
      <c r="D68" s="18">
        <f>SUM(E68:I68)</f>
        <v>6446.1</v>
      </c>
      <c r="E68" s="18">
        <v>0</v>
      </c>
      <c r="F68" s="18">
        <v>0</v>
      </c>
      <c r="G68" s="18">
        <v>0</v>
      </c>
      <c r="H68" s="18">
        <v>6446.1</v>
      </c>
      <c r="I68" s="18">
        <v>0</v>
      </c>
    </row>
    <row r="69" spans="1:241">
      <c r="A69" s="45"/>
      <c r="B69" s="48"/>
      <c r="C69" s="37">
        <v>2023</v>
      </c>
      <c r="D69" s="18">
        <f>SUM(E69:I69)</f>
        <v>3144.8</v>
      </c>
      <c r="E69" s="18">
        <v>0</v>
      </c>
      <c r="F69" s="18">
        <v>0</v>
      </c>
      <c r="G69" s="18">
        <v>0</v>
      </c>
      <c r="H69" s="18">
        <v>3144.8</v>
      </c>
      <c r="I69" s="18">
        <v>0</v>
      </c>
    </row>
    <row r="70" spans="1:241">
      <c r="A70" s="46"/>
      <c r="B70" s="49"/>
      <c r="C70" s="37" t="s">
        <v>17</v>
      </c>
      <c r="D70" s="18">
        <f t="shared" ref="D70:I70" si="23">SUM(D68:D69)</f>
        <v>9590.9000000000015</v>
      </c>
      <c r="E70" s="18">
        <f t="shared" si="23"/>
        <v>0</v>
      </c>
      <c r="F70" s="18">
        <f t="shared" si="23"/>
        <v>0</v>
      </c>
      <c r="G70" s="18">
        <f t="shared" si="23"/>
        <v>0</v>
      </c>
      <c r="H70" s="18">
        <f t="shared" si="23"/>
        <v>9590.9000000000015</v>
      </c>
      <c r="I70" s="18">
        <f t="shared" si="23"/>
        <v>0</v>
      </c>
    </row>
    <row r="71" spans="1:241" s="7" customFormat="1">
      <c r="A71" s="44" t="s">
        <v>72</v>
      </c>
      <c r="B71" s="47"/>
      <c r="C71" s="37">
        <v>2022</v>
      </c>
      <c r="D71" s="18">
        <f>SUM(E71:I71)</f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</row>
    <row r="72" spans="1:241" s="7" customFormat="1">
      <c r="A72" s="45"/>
      <c r="B72" s="48"/>
      <c r="C72" s="37">
        <v>2023</v>
      </c>
      <c r="D72" s="18">
        <f>SUM(E72:I72)</f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</row>
    <row r="73" spans="1:241" s="7" customFormat="1">
      <c r="A73" s="46"/>
      <c r="B73" s="49"/>
      <c r="C73" s="37" t="s">
        <v>17</v>
      </c>
      <c r="D73" s="18">
        <f t="shared" ref="D73:I73" si="24">SUM(D71:D72)</f>
        <v>0</v>
      </c>
      <c r="E73" s="18">
        <f t="shared" si="24"/>
        <v>0</v>
      </c>
      <c r="F73" s="18">
        <f t="shared" si="24"/>
        <v>0</v>
      </c>
      <c r="G73" s="18">
        <f t="shared" si="24"/>
        <v>0</v>
      </c>
      <c r="H73" s="18">
        <f t="shared" si="24"/>
        <v>0</v>
      </c>
      <c r="I73" s="18">
        <f t="shared" si="24"/>
        <v>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</row>
    <row r="74" spans="1:241" s="7" customFormat="1">
      <c r="A74" s="44" t="s">
        <v>0</v>
      </c>
      <c r="B74" s="47"/>
      <c r="C74" s="37">
        <v>2022</v>
      </c>
      <c r="D74" s="18">
        <f>SUM(E74:I74)</f>
        <v>650.70000000000005</v>
      </c>
      <c r="E74" s="18">
        <v>0</v>
      </c>
      <c r="F74" s="18">
        <v>0</v>
      </c>
      <c r="G74" s="18">
        <v>0</v>
      </c>
      <c r="H74" s="18">
        <v>650.70000000000005</v>
      </c>
      <c r="I74" s="18">
        <v>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</row>
    <row r="75" spans="1:241" s="7" customFormat="1">
      <c r="A75" s="45"/>
      <c r="B75" s="48"/>
      <c r="C75" s="37">
        <v>2023</v>
      </c>
      <c r="D75" s="18">
        <f>SUM(E75:I75)</f>
        <v>45</v>
      </c>
      <c r="E75" s="18">
        <v>0</v>
      </c>
      <c r="F75" s="18">
        <v>0</v>
      </c>
      <c r="G75" s="18">
        <v>0</v>
      </c>
      <c r="H75" s="18">
        <v>45</v>
      </c>
      <c r="I75" s="18">
        <v>0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</row>
    <row r="76" spans="1:241" s="7" customFormat="1">
      <c r="A76" s="46"/>
      <c r="B76" s="49"/>
      <c r="C76" s="37" t="s">
        <v>17</v>
      </c>
      <c r="D76" s="18">
        <f t="shared" ref="D76:I76" si="25">SUM(D74:D75)</f>
        <v>695.7</v>
      </c>
      <c r="E76" s="18">
        <f t="shared" si="25"/>
        <v>0</v>
      </c>
      <c r="F76" s="18">
        <f t="shared" si="25"/>
        <v>0</v>
      </c>
      <c r="G76" s="18">
        <f t="shared" si="25"/>
        <v>0</v>
      </c>
      <c r="H76" s="18">
        <f t="shared" si="25"/>
        <v>695.7</v>
      </c>
      <c r="I76" s="18">
        <f t="shared" si="25"/>
        <v>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</row>
    <row r="77" spans="1:241" s="7" customFormat="1">
      <c r="A77" s="44" t="s">
        <v>25</v>
      </c>
      <c r="B77" s="47"/>
      <c r="C77" s="37">
        <v>2022</v>
      </c>
      <c r="D77" s="18">
        <f>SUM(E77:I77)</f>
        <v>21635.3</v>
      </c>
      <c r="E77" s="18">
        <v>0</v>
      </c>
      <c r="F77" s="18">
        <v>19904.5</v>
      </c>
      <c r="G77" s="18">
        <v>0</v>
      </c>
      <c r="H77" s="18">
        <v>1730.8</v>
      </c>
      <c r="I77" s="18">
        <v>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</row>
    <row r="78" spans="1:241" s="7" customFormat="1">
      <c r="A78" s="45"/>
      <c r="B78" s="48"/>
      <c r="C78" s="37">
        <v>2023</v>
      </c>
      <c r="D78" s="18">
        <f>SUM(E78:I78)</f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</row>
    <row r="79" spans="1:241" s="7" customFormat="1">
      <c r="A79" s="46"/>
      <c r="B79" s="49"/>
      <c r="C79" s="37" t="s">
        <v>17</v>
      </c>
      <c r="D79" s="18">
        <f t="shared" ref="D79:I79" si="26">SUM(D77:D78)</f>
        <v>21635.3</v>
      </c>
      <c r="E79" s="18">
        <f t="shared" si="26"/>
        <v>0</v>
      </c>
      <c r="F79" s="18">
        <f t="shared" si="26"/>
        <v>19904.5</v>
      </c>
      <c r="G79" s="18">
        <f t="shared" si="26"/>
        <v>0</v>
      </c>
      <c r="H79" s="18">
        <f t="shared" si="26"/>
        <v>1730.8</v>
      </c>
      <c r="I79" s="18">
        <f t="shared" si="26"/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</row>
    <row r="80" spans="1:241" s="7" customFormat="1">
      <c r="A80" s="42" t="s">
        <v>65</v>
      </c>
      <c r="B80" s="47"/>
      <c r="C80" s="36">
        <v>2022</v>
      </c>
      <c r="D80" s="19">
        <f t="shared" ref="D80:H81" si="27">D83</f>
        <v>0</v>
      </c>
      <c r="E80" s="19">
        <f t="shared" si="27"/>
        <v>0</v>
      </c>
      <c r="F80" s="19">
        <f t="shared" si="27"/>
        <v>0</v>
      </c>
      <c r="G80" s="19">
        <f t="shared" si="27"/>
        <v>0</v>
      </c>
      <c r="H80" s="19">
        <f t="shared" si="27"/>
        <v>0</v>
      </c>
      <c r="I80" s="19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</row>
    <row r="81" spans="1:241" s="7" customFormat="1">
      <c r="A81" s="42"/>
      <c r="B81" s="48"/>
      <c r="C81" s="36">
        <v>2023</v>
      </c>
      <c r="D81" s="19">
        <f t="shared" si="27"/>
        <v>7191.3</v>
      </c>
      <c r="E81" s="19">
        <f t="shared" si="27"/>
        <v>0</v>
      </c>
      <c r="F81" s="19">
        <f t="shared" si="27"/>
        <v>0</v>
      </c>
      <c r="G81" s="19">
        <f t="shared" si="27"/>
        <v>0</v>
      </c>
      <c r="H81" s="19">
        <f t="shared" si="27"/>
        <v>7191.3</v>
      </c>
      <c r="I81" s="19">
        <f>I84</f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</row>
    <row r="82" spans="1:241" s="7" customFormat="1">
      <c r="A82" s="42"/>
      <c r="B82" s="49"/>
      <c r="C82" s="36" t="s">
        <v>17</v>
      </c>
      <c r="D82" s="19">
        <f t="shared" ref="D82:I82" si="28">SUM(D80:D81)</f>
        <v>7191.3</v>
      </c>
      <c r="E82" s="19">
        <f t="shared" si="28"/>
        <v>0</v>
      </c>
      <c r="F82" s="19">
        <f t="shared" si="28"/>
        <v>0</v>
      </c>
      <c r="G82" s="19">
        <f t="shared" si="28"/>
        <v>0</v>
      </c>
      <c r="H82" s="19">
        <f t="shared" si="28"/>
        <v>7191.3</v>
      </c>
      <c r="I82" s="19">
        <f t="shared" si="28"/>
        <v>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</row>
    <row r="83" spans="1:241" s="7" customFormat="1">
      <c r="A83" s="44" t="s">
        <v>26</v>
      </c>
      <c r="B83" s="47"/>
      <c r="C83" s="37">
        <v>2022</v>
      </c>
      <c r="D83" s="18">
        <f>SUM(E83:I83)</f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</row>
    <row r="84" spans="1:241" s="7" customFormat="1" ht="20.25" customHeight="1">
      <c r="A84" s="45"/>
      <c r="B84" s="48"/>
      <c r="C84" s="37">
        <v>2023</v>
      </c>
      <c r="D84" s="18">
        <f>SUM(E84:I84)</f>
        <v>7191.3</v>
      </c>
      <c r="E84" s="18">
        <v>0</v>
      </c>
      <c r="F84" s="18">
        <v>0</v>
      </c>
      <c r="G84" s="18">
        <v>0</v>
      </c>
      <c r="H84" s="18">
        <v>7191.3</v>
      </c>
      <c r="I84" s="18"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</row>
    <row r="85" spans="1:241" s="7" customFormat="1" ht="18" customHeight="1">
      <c r="A85" s="46"/>
      <c r="B85" s="49"/>
      <c r="C85" s="37" t="s">
        <v>17</v>
      </c>
      <c r="D85" s="18">
        <f t="shared" ref="D85:I85" si="29">SUM(D83:D84)</f>
        <v>7191.3</v>
      </c>
      <c r="E85" s="18">
        <f t="shared" si="29"/>
        <v>0</v>
      </c>
      <c r="F85" s="18">
        <f t="shared" si="29"/>
        <v>0</v>
      </c>
      <c r="G85" s="18">
        <f t="shared" si="29"/>
        <v>0</v>
      </c>
      <c r="H85" s="18">
        <f t="shared" si="29"/>
        <v>7191.3</v>
      </c>
      <c r="I85" s="18">
        <f t="shared" si="29"/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</row>
    <row r="86" spans="1:241" s="7" customFormat="1" ht="18" customHeight="1">
      <c r="A86" s="42" t="s">
        <v>66</v>
      </c>
      <c r="B86" s="47"/>
      <c r="C86" s="36">
        <v>2022</v>
      </c>
      <c r="D86" s="19">
        <f t="shared" ref="D86:H87" si="30">D89</f>
        <v>0</v>
      </c>
      <c r="E86" s="19">
        <f t="shared" si="30"/>
        <v>0</v>
      </c>
      <c r="F86" s="19">
        <f t="shared" si="30"/>
        <v>0</v>
      </c>
      <c r="G86" s="19">
        <f t="shared" si="30"/>
        <v>0</v>
      </c>
      <c r="H86" s="19">
        <f t="shared" si="30"/>
        <v>0</v>
      </c>
      <c r="I86" s="19">
        <v>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</row>
    <row r="87" spans="1:241" s="7" customFormat="1" ht="18" customHeight="1">
      <c r="A87" s="42"/>
      <c r="B87" s="48"/>
      <c r="C87" s="36">
        <v>2023</v>
      </c>
      <c r="D87" s="19">
        <f t="shared" si="30"/>
        <v>0</v>
      </c>
      <c r="E87" s="19">
        <f t="shared" si="30"/>
        <v>0</v>
      </c>
      <c r="F87" s="19">
        <f t="shared" si="30"/>
        <v>0</v>
      </c>
      <c r="G87" s="19">
        <f t="shared" si="30"/>
        <v>0</v>
      </c>
      <c r="H87" s="19">
        <f t="shared" si="30"/>
        <v>0</v>
      </c>
      <c r="I87" s="19">
        <f>I90</f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</row>
    <row r="88" spans="1:241" s="7" customFormat="1" ht="45" customHeight="1">
      <c r="A88" s="42"/>
      <c r="B88" s="49"/>
      <c r="C88" s="36" t="s">
        <v>17</v>
      </c>
      <c r="D88" s="19">
        <f t="shared" ref="D88:I88" si="31">SUM(D86:D87)</f>
        <v>0</v>
      </c>
      <c r="E88" s="19">
        <f t="shared" si="31"/>
        <v>0</v>
      </c>
      <c r="F88" s="19">
        <f t="shared" si="31"/>
        <v>0</v>
      </c>
      <c r="G88" s="19">
        <f t="shared" si="31"/>
        <v>0</v>
      </c>
      <c r="H88" s="19">
        <f t="shared" si="31"/>
        <v>0</v>
      </c>
      <c r="I88" s="19">
        <f t="shared" si="31"/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</row>
    <row r="89" spans="1:241" s="7" customFormat="1" ht="18" customHeight="1">
      <c r="A89" s="44" t="s">
        <v>27</v>
      </c>
      <c r="B89" s="47"/>
      <c r="C89" s="37">
        <v>2022</v>
      </c>
      <c r="D89" s="18">
        <f>SUM(E89:I89)</f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</row>
    <row r="90" spans="1:241" s="7" customFormat="1" ht="24" customHeight="1">
      <c r="A90" s="45"/>
      <c r="B90" s="48"/>
      <c r="C90" s="37">
        <v>2023</v>
      </c>
      <c r="D90" s="18">
        <f>SUM(E90:I90)</f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</row>
    <row r="91" spans="1:241" s="7" customFormat="1" ht="33" customHeight="1">
      <c r="A91" s="46"/>
      <c r="B91" s="49"/>
      <c r="C91" s="37" t="s">
        <v>17</v>
      </c>
      <c r="D91" s="18">
        <f t="shared" ref="D91:I91" si="32">SUM(D89:D90)</f>
        <v>0</v>
      </c>
      <c r="E91" s="18">
        <f t="shared" si="32"/>
        <v>0</v>
      </c>
      <c r="F91" s="18">
        <f t="shared" si="32"/>
        <v>0</v>
      </c>
      <c r="G91" s="18">
        <f t="shared" si="32"/>
        <v>0</v>
      </c>
      <c r="H91" s="18">
        <f t="shared" si="32"/>
        <v>0</v>
      </c>
      <c r="I91" s="18">
        <f t="shared" si="32"/>
        <v>0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</row>
    <row r="92" spans="1:241" s="7" customFormat="1" ht="18" customHeight="1">
      <c r="A92" s="42" t="s">
        <v>67</v>
      </c>
      <c r="B92" s="50"/>
      <c r="C92" s="36">
        <v>2024</v>
      </c>
      <c r="D92" s="26">
        <f>D97</f>
        <v>3000</v>
      </c>
      <c r="E92" s="26">
        <f t="shared" ref="E92:I95" si="33">E97</f>
        <v>0</v>
      </c>
      <c r="F92" s="26">
        <f t="shared" si="33"/>
        <v>0</v>
      </c>
      <c r="G92" s="26">
        <f t="shared" si="33"/>
        <v>0</v>
      </c>
      <c r="H92" s="26">
        <f t="shared" si="33"/>
        <v>3000</v>
      </c>
      <c r="I92" s="26">
        <f t="shared" si="33"/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</row>
    <row r="93" spans="1:241" s="7" customFormat="1" ht="18" customHeight="1">
      <c r="A93" s="42"/>
      <c r="B93" s="51"/>
      <c r="C93" s="36">
        <v>2025</v>
      </c>
      <c r="D93" s="26">
        <f>D98</f>
        <v>6980</v>
      </c>
      <c r="E93" s="26">
        <f t="shared" si="33"/>
        <v>0</v>
      </c>
      <c r="F93" s="26">
        <f t="shared" si="33"/>
        <v>0</v>
      </c>
      <c r="G93" s="26">
        <f t="shared" si="33"/>
        <v>0</v>
      </c>
      <c r="H93" s="26">
        <f>H98</f>
        <v>6980</v>
      </c>
      <c r="I93" s="26">
        <f>I98</f>
        <v>0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</row>
    <row r="94" spans="1:241" s="7" customFormat="1" ht="18" customHeight="1">
      <c r="A94" s="42"/>
      <c r="B94" s="51"/>
      <c r="C94" s="36">
        <v>2026</v>
      </c>
      <c r="D94" s="26">
        <f>D99</f>
        <v>9980</v>
      </c>
      <c r="E94" s="26">
        <f t="shared" si="33"/>
        <v>0</v>
      </c>
      <c r="F94" s="26">
        <f t="shared" si="33"/>
        <v>0</v>
      </c>
      <c r="G94" s="26">
        <f t="shared" si="33"/>
        <v>0</v>
      </c>
      <c r="H94" s="26">
        <f t="shared" si="33"/>
        <v>9980</v>
      </c>
      <c r="I94" s="26">
        <f t="shared" si="33"/>
        <v>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</row>
    <row r="95" spans="1:241" s="7" customFormat="1" ht="18" customHeight="1">
      <c r="A95" s="42"/>
      <c r="B95" s="51"/>
      <c r="C95" s="36">
        <v>2027</v>
      </c>
      <c r="D95" s="26">
        <f>D100</f>
        <v>9980</v>
      </c>
      <c r="E95" s="26">
        <f t="shared" si="33"/>
        <v>0</v>
      </c>
      <c r="F95" s="26">
        <f t="shared" si="33"/>
        <v>0</v>
      </c>
      <c r="G95" s="26">
        <f t="shared" si="33"/>
        <v>0</v>
      </c>
      <c r="H95" s="26">
        <f t="shared" si="33"/>
        <v>9980</v>
      </c>
      <c r="I95" s="26">
        <f t="shared" si="33"/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</row>
    <row r="96" spans="1:241" s="7" customFormat="1" ht="18" customHeight="1">
      <c r="A96" s="42"/>
      <c r="B96" s="52"/>
      <c r="C96" s="36" t="s">
        <v>17</v>
      </c>
      <c r="D96" s="19">
        <f t="shared" ref="D96:G96" si="34">SUM(D92:D95)</f>
        <v>29940</v>
      </c>
      <c r="E96" s="19">
        <f t="shared" si="34"/>
        <v>0</v>
      </c>
      <c r="F96" s="19">
        <f t="shared" si="34"/>
        <v>0</v>
      </c>
      <c r="G96" s="19">
        <f t="shared" si="34"/>
        <v>0</v>
      </c>
      <c r="H96" s="19">
        <f>SUM(H92:H95)</f>
        <v>29940</v>
      </c>
      <c r="I96" s="19">
        <f>SUM(I92:I95)</f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</row>
    <row r="97" spans="1:241" s="7" customFormat="1" ht="24.75" customHeight="1">
      <c r="A97" s="42" t="s">
        <v>86</v>
      </c>
      <c r="B97" s="47"/>
      <c r="C97" s="36">
        <v>2024</v>
      </c>
      <c r="D97" s="19">
        <f t="shared" ref="D97:H100" si="35">D102</f>
        <v>3000</v>
      </c>
      <c r="E97" s="19">
        <f t="shared" si="35"/>
        <v>0</v>
      </c>
      <c r="F97" s="19">
        <f t="shared" si="35"/>
        <v>0</v>
      </c>
      <c r="G97" s="19">
        <f t="shared" si="35"/>
        <v>0</v>
      </c>
      <c r="H97" s="19">
        <f t="shared" si="35"/>
        <v>3000</v>
      </c>
      <c r="I97" s="19">
        <f>I102</f>
        <v>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</row>
    <row r="98" spans="1:241" s="7" customFormat="1" ht="24.75" customHeight="1">
      <c r="A98" s="42"/>
      <c r="B98" s="48"/>
      <c r="C98" s="36">
        <v>2025</v>
      </c>
      <c r="D98" s="19">
        <f t="shared" si="35"/>
        <v>6980</v>
      </c>
      <c r="E98" s="19">
        <f t="shared" si="35"/>
        <v>0</v>
      </c>
      <c r="F98" s="19">
        <f t="shared" si="35"/>
        <v>0</v>
      </c>
      <c r="G98" s="19">
        <f t="shared" si="35"/>
        <v>0</v>
      </c>
      <c r="H98" s="19">
        <f t="shared" si="35"/>
        <v>6980</v>
      </c>
      <c r="I98" s="19">
        <f>I103</f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</row>
    <row r="99" spans="1:241" s="7" customFormat="1" ht="22.5" customHeight="1">
      <c r="A99" s="42"/>
      <c r="B99" s="48"/>
      <c r="C99" s="36">
        <v>2026</v>
      </c>
      <c r="D99" s="19">
        <f t="shared" si="35"/>
        <v>9980</v>
      </c>
      <c r="E99" s="19">
        <f t="shared" si="35"/>
        <v>0</v>
      </c>
      <c r="F99" s="19">
        <f t="shared" si="35"/>
        <v>0</v>
      </c>
      <c r="G99" s="19">
        <f t="shared" si="35"/>
        <v>0</v>
      </c>
      <c r="H99" s="19">
        <f t="shared" si="35"/>
        <v>9980</v>
      </c>
      <c r="I99" s="19">
        <f>I104</f>
        <v>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</row>
    <row r="100" spans="1:241" s="7" customFormat="1" ht="22.5" customHeight="1">
      <c r="A100" s="42"/>
      <c r="B100" s="48"/>
      <c r="C100" s="36">
        <v>2027</v>
      </c>
      <c r="D100" s="19">
        <f t="shared" si="35"/>
        <v>9980</v>
      </c>
      <c r="E100" s="19">
        <f t="shared" si="35"/>
        <v>0</v>
      </c>
      <c r="F100" s="19">
        <f t="shared" si="35"/>
        <v>0</v>
      </c>
      <c r="G100" s="19">
        <f t="shared" si="35"/>
        <v>0</v>
      </c>
      <c r="H100" s="19">
        <f t="shared" si="35"/>
        <v>9980</v>
      </c>
      <c r="I100" s="19">
        <f>I105</f>
        <v>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</row>
    <row r="101" spans="1:241" s="7" customFormat="1" ht="52.5" customHeight="1">
      <c r="A101" s="42"/>
      <c r="B101" s="49"/>
      <c r="C101" s="36" t="s">
        <v>17</v>
      </c>
      <c r="D101" s="19">
        <f>SUM(D97:D100)</f>
        <v>29940</v>
      </c>
      <c r="E101" s="19">
        <f t="shared" ref="E101:I101" si="36">SUM(E97:E100)</f>
        <v>0</v>
      </c>
      <c r="F101" s="19">
        <f t="shared" si="36"/>
        <v>0</v>
      </c>
      <c r="G101" s="19">
        <f t="shared" si="36"/>
        <v>0</v>
      </c>
      <c r="H101" s="19">
        <f t="shared" si="36"/>
        <v>29940</v>
      </c>
      <c r="I101" s="19">
        <f t="shared" si="36"/>
        <v>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</row>
    <row r="102" spans="1:241" s="7" customFormat="1" ht="18" customHeight="1">
      <c r="A102" s="44" t="s">
        <v>0</v>
      </c>
      <c r="B102" s="47"/>
      <c r="C102" s="37">
        <v>2024</v>
      </c>
      <c r="D102" s="18">
        <f>SUM(E102:I102)</f>
        <v>3000</v>
      </c>
      <c r="E102" s="18">
        <v>0</v>
      </c>
      <c r="F102" s="18">
        <v>0</v>
      </c>
      <c r="G102" s="18">
        <v>0</v>
      </c>
      <c r="H102" s="18">
        <v>3000</v>
      </c>
      <c r="I102" s="18"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</row>
    <row r="103" spans="1:241" s="7" customFormat="1" ht="18" customHeight="1">
      <c r="A103" s="45"/>
      <c r="B103" s="48"/>
      <c r="C103" s="37">
        <v>2025</v>
      </c>
      <c r="D103" s="18">
        <f>SUM(E103:I103)</f>
        <v>6980</v>
      </c>
      <c r="E103" s="18">
        <v>0</v>
      </c>
      <c r="F103" s="18">
        <v>0</v>
      </c>
      <c r="G103" s="18">
        <v>0</v>
      </c>
      <c r="H103" s="18">
        <v>6980</v>
      </c>
      <c r="I103" s="18">
        <v>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</row>
    <row r="104" spans="1:241" s="7" customFormat="1" ht="18" customHeight="1">
      <c r="A104" s="45"/>
      <c r="B104" s="48"/>
      <c r="C104" s="37">
        <v>2026</v>
      </c>
      <c r="D104" s="18">
        <f>SUM(E104:I104)</f>
        <v>9980</v>
      </c>
      <c r="E104" s="18">
        <v>0</v>
      </c>
      <c r="F104" s="18">
        <v>0</v>
      </c>
      <c r="G104" s="18">
        <v>0</v>
      </c>
      <c r="H104" s="18">
        <v>9980</v>
      </c>
      <c r="I104" s="18"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</row>
    <row r="105" spans="1:241" s="7" customFormat="1" ht="18" customHeight="1">
      <c r="A105" s="45"/>
      <c r="B105" s="48"/>
      <c r="C105" s="37">
        <v>2027</v>
      </c>
      <c r="D105" s="18">
        <f>SUM(E105:I105)</f>
        <v>9980</v>
      </c>
      <c r="E105" s="18">
        <v>0</v>
      </c>
      <c r="F105" s="18">
        <v>0</v>
      </c>
      <c r="G105" s="18">
        <v>0</v>
      </c>
      <c r="H105" s="18">
        <v>9980</v>
      </c>
      <c r="I105" s="18"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</row>
    <row r="106" spans="1:241" s="7" customFormat="1" ht="18" customHeight="1">
      <c r="A106" s="46"/>
      <c r="B106" s="49"/>
      <c r="C106" s="37" t="s">
        <v>17</v>
      </c>
      <c r="D106" s="18">
        <f>SUM(D102:D105)</f>
        <v>29940</v>
      </c>
      <c r="E106" s="18">
        <f t="shared" ref="E106:I106" si="37">SUM(E102:E105)</f>
        <v>0</v>
      </c>
      <c r="F106" s="18">
        <f t="shared" si="37"/>
        <v>0</v>
      </c>
      <c r="G106" s="18">
        <f t="shared" si="37"/>
        <v>0</v>
      </c>
      <c r="H106" s="18">
        <f t="shared" si="37"/>
        <v>29940</v>
      </c>
      <c r="I106" s="18">
        <f t="shared" si="37"/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</row>
    <row r="107" spans="1:241" s="7" customFormat="1" ht="18" customHeight="1">
      <c r="A107" s="42" t="s">
        <v>59</v>
      </c>
      <c r="B107" s="50"/>
      <c r="C107" s="36">
        <v>2024</v>
      </c>
      <c r="D107" s="26">
        <f t="shared" ref="D107:I107" si="38">D112+D127+D131+D141</f>
        <v>53744.4</v>
      </c>
      <c r="E107" s="26">
        <f t="shared" si="38"/>
        <v>729.8</v>
      </c>
      <c r="F107" s="26">
        <f t="shared" si="38"/>
        <v>41661.199999999997</v>
      </c>
      <c r="G107" s="26">
        <f t="shared" si="38"/>
        <v>9953.9</v>
      </c>
      <c r="H107" s="26">
        <f t="shared" si="38"/>
        <v>1399.5</v>
      </c>
      <c r="I107" s="26">
        <f t="shared" si="38"/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</row>
    <row r="108" spans="1:241" s="7" customFormat="1" ht="18" customHeight="1">
      <c r="A108" s="42"/>
      <c r="B108" s="51"/>
      <c r="C108" s="36">
        <v>2025</v>
      </c>
      <c r="D108" s="26">
        <f>SUM(E108:I108)</f>
        <v>38659.300000000003</v>
      </c>
      <c r="E108" s="26">
        <f t="shared" ref="E108:I110" si="39">E113+E132</f>
        <v>0</v>
      </c>
      <c r="F108" s="26">
        <f t="shared" si="39"/>
        <v>35737.300000000003</v>
      </c>
      <c r="G108" s="26">
        <f t="shared" si="39"/>
        <v>0</v>
      </c>
      <c r="H108" s="26">
        <f t="shared" si="39"/>
        <v>2922</v>
      </c>
      <c r="I108" s="26">
        <f t="shared" si="39"/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</row>
    <row r="109" spans="1:241" s="7" customFormat="1" ht="18" customHeight="1">
      <c r="A109" s="42"/>
      <c r="B109" s="51"/>
      <c r="C109" s="36">
        <v>2026</v>
      </c>
      <c r="D109" s="26">
        <f>SUM(E109:I109)</f>
        <v>263.3</v>
      </c>
      <c r="E109" s="26">
        <f t="shared" si="39"/>
        <v>0</v>
      </c>
      <c r="F109" s="26">
        <f t="shared" si="39"/>
        <v>0</v>
      </c>
      <c r="G109" s="26">
        <f t="shared" si="39"/>
        <v>0</v>
      </c>
      <c r="H109" s="26">
        <f t="shared" si="39"/>
        <v>263.3</v>
      </c>
      <c r="I109" s="26">
        <f t="shared" si="39"/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</row>
    <row r="110" spans="1:241" s="7" customFormat="1" ht="18" customHeight="1">
      <c r="A110" s="42"/>
      <c r="B110" s="51"/>
      <c r="C110" s="36">
        <v>2027</v>
      </c>
      <c r="D110" s="26">
        <f>SUM(E110:I110)</f>
        <v>0</v>
      </c>
      <c r="E110" s="26">
        <f t="shared" si="39"/>
        <v>0</v>
      </c>
      <c r="F110" s="26">
        <f t="shared" si="39"/>
        <v>0</v>
      </c>
      <c r="G110" s="26">
        <f t="shared" si="39"/>
        <v>0</v>
      </c>
      <c r="H110" s="26">
        <f t="shared" si="39"/>
        <v>0</v>
      </c>
      <c r="I110" s="26">
        <f t="shared" si="39"/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</row>
    <row r="111" spans="1:241" s="7" customFormat="1" ht="18" customHeight="1">
      <c r="A111" s="42"/>
      <c r="B111" s="52"/>
      <c r="C111" s="36" t="s">
        <v>17</v>
      </c>
      <c r="D111" s="19">
        <f>SUM(D107:D110)</f>
        <v>92667.000000000015</v>
      </c>
      <c r="E111" s="19">
        <f t="shared" ref="E111:I111" si="40">SUM(E107:E110)</f>
        <v>729.8</v>
      </c>
      <c r="F111" s="19">
        <f t="shared" si="40"/>
        <v>77398.5</v>
      </c>
      <c r="G111" s="19">
        <f t="shared" si="40"/>
        <v>9953.9</v>
      </c>
      <c r="H111" s="19">
        <f t="shared" si="40"/>
        <v>4584.8</v>
      </c>
      <c r="I111" s="19">
        <f t="shared" si="40"/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</row>
    <row r="112" spans="1:241" s="7" customFormat="1" ht="18" customHeight="1">
      <c r="A112" s="42" t="s">
        <v>28</v>
      </c>
      <c r="B112" s="47"/>
      <c r="C112" s="36">
        <v>2024</v>
      </c>
      <c r="D112" s="19">
        <f t="shared" ref="D112:I115" si="41">D117+D122</f>
        <v>4904.1000000000004</v>
      </c>
      <c r="E112" s="19">
        <f t="shared" si="41"/>
        <v>0</v>
      </c>
      <c r="F112" s="19">
        <f t="shared" si="41"/>
        <v>4560.8</v>
      </c>
      <c r="G112" s="19">
        <f t="shared" si="41"/>
        <v>0</v>
      </c>
      <c r="H112" s="19">
        <f t="shared" si="41"/>
        <v>343.3</v>
      </c>
      <c r="I112" s="19">
        <f t="shared" si="41"/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</row>
    <row r="113" spans="1:241" s="7" customFormat="1" ht="18" customHeight="1">
      <c r="A113" s="42"/>
      <c r="B113" s="48"/>
      <c r="C113" s="36">
        <v>2025</v>
      </c>
      <c r="D113" s="19">
        <f t="shared" si="41"/>
        <v>38427.300000000003</v>
      </c>
      <c r="E113" s="19">
        <f t="shared" si="41"/>
        <v>0</v>
      </c>
      <c r="F113" s="19">
        <f t="shared" si="41"/>
        <v>35737.300000000003</v>
      </c>
      <c r="G113" s="19">
        <f t="shared" si="41"/>
        <v>0</v>
      </c>
      <c r="H113" s="19">
        <f t="shared" si="41"/>
        <v>2690</v>
      </c>
      <c r="I113" s="19">
        <f t="shared" si="41"/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</row>
    <row r="114" spans="1:241" s="7" customFormat="1" ht="18" customHeight="1">
      <c r="A114" s="42"/>
      <c r="B114" s="48"/>
      <c r="C114" s="36">
        <v>2026</v>
      </c>
      <c r="D114" s="19">
        <f t="shared" si="41"/>
        <v>0</v>
      </c>
      <c r="E114" s="19">
        <f t="shared" si="41"/>
        <v>0</v>
      </c>
      <c r="F114" s="19">
        <f t="shared" si="41"/>
        <v>0</v>
      </c>
      <c r="G114" s="19">
        <f t="shared" si="41"/>
        <v>0</v>
      </c>
      <c r="H114" s="19">
        <f t="shared" si="41"/>
        <v>0</v>
      </c>
      <c r="I114" s="19">
        <f t="shared" si="41"/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</row>
    <row r="115" spans="1:241" s="7" customFormat="1" ht="18" customHeight="1">
      <c r="A115" s="42"/>
      <c r="B115" s="48"/>
      <c r="C115" s="36">
        <v>2027</v>
      </c>
      <c r="D115" s="19">
        <f t="shared" si="41"/>
        <v>0</v>
      </c>
      <c r="E115" s="19">
        <f t="shared" si="41"/>
        <v>0</v>
      </c>
      <c r="F115" s="19">
        <f t="shared" si="41"/>
        <v>0</v>
      </c>
      <c r="G115" s="19">
        <f t="shared" si="41"/>
        <v>0</v>
      </c>
      <c r="H115" s="19">
        <f>H120+H125</f>
        <v>0</v>
      </c>
      <c r="I115" s="19">
        <f>I120+I125</f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</row>
    <row r="116" spans="1:241" s="7" customFormat="1" ht="18" customHeight="1">
      <c r="A116" s="42"/>
      <c r="B116" s="49"/>
      <c r="C116" s="36" t="s">
        <v>17</v>
      </c>
      <c r="D116" s="19">
        <f>SUM(D112:D115)</f>
        <v>43331.4</v>
      </c>
      <c r="E116" s="19">
        <f t="shared" ref="E116:I116" si="42">SUM(E112:E115)</f>
        <v>0</v>
      </c>
      <c r="F116" s="19">
        <f t="shared" si="42"/>
        <v>40298.100000000006</v>
      </c>
      <c r="G116" s="19">
        <f t="shared" si="42"/>
        <v>0</v>
      </c>
      <c r="H116" s="19">
        <f t="shared" si="42"/>
        <v>3033.3</v>
      </c>
      <c r="I116" s="19">
        <f t="shared" si="42"/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</row>
    <row r="117" spans="1:241" s="7" customFormat="1" ht="18" customHeight="1">
      <c r="A117" s="44" t="s">
        <v>23</v>
      </c>
      <c r="B117" s="47"/>
      <c r="C117" s="37">
        <v>2024</v>
      </c>
      <c r="D117" s="18">
        <f>SUM(E117:I117)</f>
        <v>4904.1000000000004</v>
      </c>
      <c r="E117" s="18">
        <v>0</v>
      </c>
      <c r="F117" s="18">
        <v>4560.8</v>
      </c>
      <c r="G117" s="18">
        <v>0</v>
      </c>
      <c r="H117" s="18">
        <v>343.3</v>
      </c>
      <c r="I117" s="18"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</row>
    <row r="118" spans="1:241" s="7" customFormat="1" ht="18" customHeight="1">
      <c r="A118" s="45"/>
      <c r="B118" s="48"/>
      <c r="C118" s="37">
        <v>2025</v>
      </c>
      <c r="D118" s="18">
        <f t="shared" ref="D118:D119" si="43">SUM(E118:I118)</f>
        <v>5448.4</v>
      </c>
      <c r="E118" s="18">
        <v>0</v>
      </c>
      <c r="F118" s="18">
        <v>5067</v>
      </c>
      <c r="G118" s="18">
        <v>0</v>
      </c>
      <c r="H118" s="18">
        <v>381.4</v>
      </c>
      <c r="I118" s="18"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</row>
    <row r="119" spans="1:241" s="7" customFormat="1" ht="18" customHeight="1">
      <c r="A119" s="45"/>
      <c r="B119" s="48"/>
      <c r="C119" s="37">
        <v>2026</v>
      </c>
      <c r="D119" s="18">
        <f t="shared" si="43"/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</row>
    <row r="120" spans="1:241" s="7" customFormat="1" ht="18" customHeight="1">
      <c r="A120" s="45"/>
      <c r="B120" s="48"/>
      <c r="C120" s="37">
        <v>2027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</row>
    <row r="121" spans="1:241" s="7" customFormat="1" ht="18" customHeight="1">
      <c r="A121" s="46"/>
      <c r="B121" s="49"/>
      <c r="C121" s="37" t="s">
        <v>17</v>
      </c>
      <c r="D121" s="18">
        <f>SUM(D117:D120)</f>
        <v>10352.5</v>
      </c>
      <c r="E121" s="18">
        <f t="shared" ref="E121:I121" si="44">SUM(E117:E120)</f>
        <v>0</v>
      </c>
      <c r="F121" s="18">
        <f t="shared" si="44"/>
        <v>9627.7999999999993</v>
      </c>
      <c r="G121" s="18">
        <f t="shared" si="44"/>
        <v>0</v>
      </c>
      <c r="H121" s="18">
        <f t="shared" si="44"/>
        <v>724.7</v>
      </c>
      <c r="I121" s="18">
        <f t="shared" si="44"/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</row>
    <row r="122" spans="1:241" s="7" customFormat="1" ht="18" customHeight="1">
      <c r="A122" s="44" t="s">
        <v>29</v>
      </c>
      <c r="B122" s="47"/>
      <c r="C122" s="37">
        <v>2024</v>
      </c>
      <c r="D122" s="18">
        <f>SUM(E122:I122)</f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</row>
    <row r="123" spans="1:241" s="7" customFormat="1" ht="18" customHeight="1">
      <c r="A123" s="45"/>
      <c r="B123" s="48"/>
      <c r="C123" s="37">
        <v>2025</v>
      </c>
      <c r="D123" s="18">
        <f>SUM(E123:I123)</f>
        <v>32978.9</v>
      </c>
      <c r="E123" s="18">
        <v>0</v>
      </c>
      <c r="F123" s="18">
        <v>30670.3</v>
      </c>
      <c r="G123" s="18">
        <v>0</v>
      </c>
      <c r="H123" s="18">
        <v>2308.6</v>
      </c>
      <c r="I123" s="18"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</row>
    <row r="124" spans="1:241" s="7" customFormat="1" ht="18" customHeight="1">
      <c r="A124" s="45"/>
      <c r="B124" s="48"/>
      <c r="C124" s="37">
        <v>2026</v>
      </c>
      <c r="D124" s="18">
        <f>SUM(E124:I124)</f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</row>
    <row r="125" spans="1:241" s="7" customFormat="1" ht="18" customHeight="1">
      <c r="A125" s="45"/>
      <c r="B125" s="48"/>
      <c r="C125" s="37">
        <v>2027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</row>
    <row r="126" spans="1:241" s="7" customFormat="1" ht="18" customHeight="1">
      <c r="A126" s="46"/>
      <c r="B126" s="49"/>
      <c r="C126" s="37" t="s">
        <v>17</v>
      </c>
      <c r="D126" s="18">
        <f>SUM(D122:D125)</f>
        <v>32978.9</v>
      </c>
      <c r="E126" s="18">
        <f t="shared" ref="E126:I126" si="45">SUM(E122:E125)</f>
        <v>0</v>
      </c>
      <c r="F126" s="18">
        <f t="shared" si="45"/>
        <v>30670.3</v>
      </c>
      <c r="G126" s="18">
        <f t="shared" si="45"/>
        <v>0</v>
      </c>
      <c r="H126" s="18">
        <f t="shared" si="45"/>
        <v>2308.6</v>
      </c>
      <c r="I126" s="18">
        <f t="shared" si="45"/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</row>
    <row r="127" spans="1:241" s="7" customFormat="1" ht="18" customHeight="1">
      <c r="A127" s="55" t="s">
        <v>30</v>
      </c>
      <c r="B127" s="47"/>
      <c r="C127" s="36">
        <v>2024</v>
      </c>
      <c r="D127" s="19">
        <f t="shared" ref="D127:H127" si="46">D129</f>
        <v>10215</v>
      </c>
      <c r="E127" s="19">
        <f t="shared" si="46"/>
        <v>0</v>
      </c>
      <c r="F127" s="19">
        <f t="shared" si="46"/>
        <v>9500</v>
      </c>
      <c r="G127" s="19">
        <f t="shared" si="46"/>
        <v>0</v>
      </c>
      <c r="H127" s="19">
        <f t="shared" si="46"/>
        <v>715</v>
      </c>
      <c r="I127" s="19"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</row>
    <row r="128" spans="1:241" s="7" customFormat="1" ht="72" customHeight="1">
      <c r="A128" s="56"/>
      <c r="B128" s="49"/>
      <c r="C128" s="36" t="s">
        <v>17</v>
      </c>
      <c r="D128" s="19">
        <f t="shared" ref="D128:I128" si="47">SUM(D127:D127)</f>
        <v>10215</v>
      </c>
      <c r="E128" s="19">
        <f t="shared" si="47"/>
        <v>0</v>
      </c>
      <c r="F128" s="19">
        <f t="shared" si="47"/>
        <v>9500</v>
      </c>
      <c r="G128" s="19">
        <f t="shared" si="47"/>
        <v>0</v>
      </c>
      <c r="H128" s="19">
        <f t="shared" si="47"/>
        <v>715</v>
      </c>
      <c r="I128" s="19">
        <f t="shared" si="47"/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</row>
    <row r="129" spans="1:241" s="7" customFormat="1" ht="18" customHeight="1">
      <c r="A129" s="44" t="s">
        <v>27</v>
      </c>
      <c r="B129" s="47"/>
      <c r="C129" s="37">
        <v>2024</v>
      </c>
      <c r="D129" s="18">
        <f>SUM(E129:I129)</f>
        <v>10215</v>
      </c>
      <c r="E129" s="18">
        <v>0</v>
      </c>
      <c r="F129" s="18">
        <v>9500</v>
      </c>
      <c r="G129" s="18">
        <v>0</v>
      </c>
      <c r="H129" s="18">
        <v>715</v>
      </c>
      <c r="I129" s="18"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</row>
    <row r="130" spans="1:241" s="7" customFormat="1" ht="50.25" customHeight="1">
      <c r="A130" s="46"/>
      <c r="B130" s="49"/>
      <c r="C130" s="37" t="s">
        <v>17</v>
      </c>
      <c r="D130" s="18">
        <f t="shared" ref="D130:I130" si="48">SUM(D129:D129)</f>
        <v>10215</v>
      </c>
      <c r="E130" s="18">
        <f t="shared" si="48"/>
        <v>0</v>
      </c>
      <c r="F130" s="18">
        <f t="shared" si="48"/>
        <v>9500</v>
      </c>
      <c r="G130" s="18">
        <f t="shared" si="48"/>
        <v>0</v>
      </c>
      <c r="H130" s="18">
        <f t="shared" si="48"/>
        <v>715</v>
      </c>
      <c r="I130" s="18">
        <f t="shared" si="48"/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</row>
    <row r="131" spans="1:241" s="7" customFormat="1" ht="21.75" customHeight="1">
      <c r="A131" s="42" t="s">
        <v>31</v>
      </c>
      <c r="B131" s="47"/>
      <c r="C131" s="36">
        <v>2024</v>
      </c>
      <c r="D131" s="19">
        <f t="shared" ref="D131:I133" si="49">D136</f>
        <v>4875.3</v>
      </c>
      <c r="E131" s="19">
        <f t="shared" si="49"/>
        <v>729.8</v>
      </c>
      <c r="F131" s="19">
        <f t="shared" si="49"/>
        <v>3804.3</v>
      </c>
      <c r="G131" s="19">
        <f t="shared" si="49"/>
        <v>0</v>
      </c>
      <c r="H131" s="19">
        <f t="shared" si="49"/>
        <v>341.2</v>
      </c>
      <c r="I131" s="19">
        <v>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</row>
    <row r="132" spans="1:241" s="7" customFormat="1" ht="16.5" customHeight="1">
      <c r="A132" s="42"/>
      <c r="B132" s="48"/>
      <c r="C132" s="36">
        <v>2025</v>
      </c>
      <c r="D132" s="19">
        <f>D137</f>
        <v>232</v>
      </c>
      <c r="E132" s="19">
        <f t="shared" si="49"/>
        <v>0</v>
      </c>
      <c r="F132" s="19">
        <f t="shared" si="49"/>
        <v>0</v>
      </c>
      <c r="G132" s="19">
        <f t="shared" si="49"/>
        <v>0</v>
      </c>
      <c r="H132" s="19">
        <f t="shared" si="49"/>
        <v>232</v>
      </c>
      <c r="I132" s="19">
        <f>I137</f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</row>
    <row r="133" spans="1:241" s="7" customFormat="1" ht="20.25" customHeight="1">
      <c r="A133" s="42"/>
      <c r="B133" s="48"/>
      <c r="C133" s="36">
        <v>2026</v>
      </c>
      <c r="D133" s="19">
        <f>D138</f>
        <v>263.3</v>
      </c>
      <c r="E133" s="19">
        <f t="shared" si="49"/>
        <v>0</v>
      </c>
      <c r="F133" s="19">
        <f t="shared" si="49"/>
        <v>0</v>
      </c>
      <c r="G133" s="19">
        <f t="shared" si="49"/>
        <v>0</v>
      </c>
      <c r="H133" s="19">
        <f t="shared" si="49"/>
        <v>263.3</v>
      </c>
      <c r="I133" s="19">
        <f t="shared" si="49"/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</row>
    <row r="134" spans="1:241" s="7" customFormat="1" ht="20.25" customHeight="1">
      <c r="A134" s="42"/>
      <c r="B134" s="48"/>
      <c r="C134" s="36">
        <v>2027</v>
      </c>
      <c r="D134" s="19">
        <f t="shared" ref="D134:G134" si="50">D139</f>
        <v>0</v>
      </c>
      <c r="E134" s="19">
        <f t="shared" si="50"/>
        <v>0</v>
      </c>
      <c r="F134" s="19">
        <f t="shared" si="50"/>
        <v>0</v>
      </c>
      <c r="G134" s="19">
        <f t="shared" si="50"/>
        <v>0</v>
      </c>
      <c r="H134" s="19">
        <f>H139</f>
        <v>0</v>
      </c>
      <c r="I134" s="19">
        <f>I139</f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</row>
    <row r="135" spans="1:241" s="7" customFormat="1" ht="18" customHeight="1">
      <c r="A135" s="42"/>
      <c r="B135" s="49"/>
      <c r="C135" s="36" t="s">
        <v>17</v>
      </c>
      <c r="D135" s="19">
        <f>SUM(D131:D134)</f>
        <v>5370.6</v>
      </c>
      <c r="E135" s="19">
        <f t="shared" ref="E135:I135" si="51">SUM(E131:E134)</f>
        <v>729.8</v>
      </c>
      <c r="F135" s="19">
        <f t="shared" si="51"/>
        <v>3804.3</v>
      </c>
      <c r="G135" s="19">
        <f t="shared" si="51"/>
        <v>0</v>
      </c>
      <c r="H135" s="19">
        <f t="shared" si="51"/>
        <v>836.5</v>
      </c>
      <c r="I135" s="19">
        <f t="shared" si="51"/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</row>
    <row r="136" spans="1:241" s="7" customFormat="1" ht="18.75" customHeight="1">
      <c r="A136" s="44" t="s">
        <v>32</v>
      </c>
      <c r="B136" s="47"/>
      <c r="C136" s="37">
        <v>2024</v>
      </c>
      <c r="D136" s="18">
        <f>SUM(E136:I136)</f>
        <v>4875.3</v>
      </c>
      <c r="E136" s="18">
        <v>729.8</v>
      </c>
      <c r="F136" s="18">
        <v>3804.3</v>
      </c>
      <c r="G136" s="18">
        <v>0</v>
      </c>
      <c r="H136" s="18">
        <v>341.2</v>
      </c>
      <c r="I136" s="18"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</row>
    <row r="137" spans="1:241" s="7" customFormat="1" ht="19.5" customHeight="1">
      <c r="A137" s="45"/>
      <c r="B137" s="48"/>
      <c r="C137" s="37">
        <v>2025</v>
      </c>
      <c r="D137" s="18">
        <f>SUM(E137:I137)</f>
        <v>232</v>
      </c>
      <c r="E137" s="18">
        <v>0</v>
      </c>
      <c r="F137" s="18">
        <v>0</v>
      </c>
      <c r="G137" s="18">
        <v>0</v>
      </c>
      <c r="H137" s="18">
        <v>232</v>
      </c>
      <c r="I137" s="18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</row>
    <row r="138" spans="1:241" s="7" customFormat="1" ht="20.25" customHeight="1">
      <c r="A138" s="45"/>
      <c r="B138" s="48"/>
      <c r="C138" s="37">
        <v>2026</v>
      </c>
      <c r="D138" s="18">
        <f>SUM(E138:I138)</f>
        <v>263.3</v>
      </c>
      <c r="E138" s="18">
        <v>0</v>
      </c>
      <c r="F138" s="18">
        <v>0</v>
      </c>
      <c r="G138" s="18">
        <v>0</v>
      </c>
      <c r="H138" s="18">
        <v>263.3</v>
      </c>
      <c r="I138" s="18"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</row>
    <row r="139" spans="1:241" s="7" customFormat="1" ht="20.25" customHeight="1">
      <c r="A139" s="45"/>
      <c r="B139" s="48"/>
      <c r="C139" s="37">
        <v>2027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</row>
    <row r="140" spans="1:241" ht="19.5" customHeight="1">
      <c r="A140" s="46"/>
      <c r="B140" s="49"/>
      <c r="C140" s="37" t="s">
        <v>17</v>
      </c>
      <c r="D140" s="18">
        <f>SUM(D136:D139)</f>
        <v>5370.6</v>
      </c>
      <c r="E140" s="18">
        <f t="shared" ref="E140:I140" si="52">SUM(E136:E139)</f>
        <v>729.8</v>
      </c>
      <c r="F140" s="18">
        <f t="shared" si="52"/>
        <v>3804.3</v>
      </c>
      <c r="G140" s="18">
        <f t="shared" si="52"/>
        <v>0</v>
      </c>
      <c r="H140" s="18">
        <f t="shared" si="52"/>
        <v>836.5</v>
      </c>
      <c r="I140" s="18">
        <f t="shared" si="52"/>
        <v>0</v>
      </c>
    </row>
    <row r="141" spans="1:241" s="7" customFormat="1" ht="21.75" customHeight="1">
      <c r="A141" s="55" t="s">
        <v>55</v>
      </c>
      <c r="B141" s="47"/>
      <c r="C141" s="36">
        <v>2024</v>
      </c>
      <c r="D141" s="19">
        <f t="shared" ref="D141:H141" si="53">D143</f>
        <v>33750</v>
      </c>
      <c r="E141" s="19">
        <f t="shared" si="53"/>
        <v>0</v>
      </c>
      <c r="F141" s="19">
        <f t="shared" si="53"/>
        <v>23796.1</v>
      </c>
      <c r="G141" s="19">
        <f t="shared" si="53"/>
        <v>9953.9</v>
      </c>
      <c r="H141" s="19">
        <f t="shared" si="53"/>
        <v>0</v>
      </c>
      <c r="I141" s="19">
        <v>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</row>
    <row r="142" spans="1:241" s="7" customFormat="1" ht="66.75" customHeight="1">
      <c r="A142" s="56"/>
      <c r="B142" s="49"/>
      <c r="C142" s="36" t="s">
        <v>17</v>
      </c>
      <c r="D142" s="19">
        <f t="shared" ref="D142:I142" si="54">SUM(D141:D141)</f>
        <v>33750</v>
      </c>
      <c r="E142" s="19">
        <f t="shared" si="54"/>
        <v>0</v>
      </c>
      <c r="F142" s="19">
        <f t="shared" si="54"/>
        <v>23796.1</v>
      </c>
      <c r="G142" s="19">
        <f t="shared" si="54"/>
        <v>9953.9</v>
      </c>
      <c r="H142" s="19">
        <f t="shared" si="54"/>
        <v>0</v>
      </c>
      <c r="I142" s="19">
        <f t="shared" si="54"/>
        <v>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</row>
    <row r="143" spans="1:241" s="7" customFormat="1" ht="24" customHeight="1">
      <c r="A143" s="44" t="s">
        <v>56</v>
      </c>
      <c r="B143" s="47"/>
      <c r="C143" s="37">
        <v>2024</v>
      </c>
      <c r="D143" s="18">
        <f>SUM(E143:I143)</f>
        <v>33750</v>
      </c>
      <c r="E143" s="18">
        <v>0</v>
      </c>
      <c r="F143" s="18">
        <v>23796.1</v>
      </c>
      <c r="G143" s="18">
        <v>9953.9</v>
      </c>
      <c r="H143" s="18">
        <v>0</v>
      </c>
      <c r="I143" s="18">
        <v>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</row>
    <row r="144" spans="1:241" ht="75.75" customHeight="1">
      <c r="A144" s="46"/>
      <c r="B144" s="49"/>
      <c r="C144" s="37" t="s">
        <v>17</v>
      </c>
      <c r="D144" s="18">
        <f t="shared" ref="D144:I144" si="55">SUM(D143:D143)</f>
        <v>33750</v>
      </c>
      <c r="E144" s="18">
        <f t="shared" si="55"/>
        <v>0</v>
      </c>
      <c r="F144" s="18">
        <f t="shared" si="55"/>
        <v>23796.1</v>
      </c>
      <c r="G144" s="18">
        <f t="shared" si="55"/>
        <v>9953.9</v>
      </c>
      <c r="H144" s="18">
        <f t="shared" si="55"/>
        <v>0</v>
      </c>
      <c r="I144" s="18">
        <f t="shared" si="55"/>
        <v>0</v>
      </c>
    </row>
    <row r="145" spans="1:241">
      <c r="A145" s="28" t="s">
        <v>33</v>
      </c>
      <c r="B145" s="29"/>
      <c r="C145" s="30"/>
      <c r="D145" s="31"/>
      <c r="E145" s="31"/>
      <c r="F145" s="31"/>
      <c r="G145" s="31"/>
      <c r="H145" s="31"/>
      <c r="I145" s="32"/>
    </row>
    <row r="146" spans="1:241">
      <c r="A146" s="42" t="s">
        <v>34</v>
      </c>
      <c r="B146" s="58"/>
      <c r="C146" s="36">
        <v>2022</v>
      </c>
      <c r="D146" s="26">
        <f t="shared" ref="D146:D151" si="56">SUM(E146:I146)</f>
        <v>183148.7</v>
      </c>
      <c r="E146" s="26">
        <f t="shared" ref="E146:I147" si="57">E154+E221+E239+E254+E278+E289+E316+E332</f>
        <v>132.1</v>
      </c>
      <c r="F146" s="26">
        <f t="shared" si="57"/>
        <v>4245.3999999999996</v>
      </c>
      <c r="G146" s="26">
        <f t="shared" si="57"/>
        <v>995.7</v>
      </c>
      <c r="H146" s="26">
        <f t="shared" si="57"/>
        <v>177775.5</v>
      </c>
      <c r="I146" s="26">
        <f t="shared" si="57"/>
        <v>0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</row>
    <row r="147" spans="1:241">
      <c r="A147" s="42"/>
      <c r="B147" s="58"/>
      <c r="C147" s="36">
        <v>2023</v>
      </c>
      <c r="D147" s="26">
        <f t="shared" si="56"/>
        <v>191150.8</v>
      </c>
      <c r="E147" s="26">
        <f t="shared" si="57"/>
        <v>204.2</v>
      </c>
      <c r="F147" s="26">
        <f t="shared" si="57"/>
        <v>5375.6</v>
      </c>
      <c r="G147" s="26">
        <f t="shared" si="57"/>
        <v>12769.400000000001</v>
      </c>
      <c r="H147" s="26">
        <f t="shared" si="57"/>
        <v>172801.59999999998</v>
      </c>
      <c r="I147" s="26">
        <f t="shared" si="57"/>
        <v>0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</row>
    <row r="148" spans="1:241">
      <c r="A148" s="42"/>
      <c r="B148" s="58"/>
      <c r="C148" s="36">
        <v>2024</v>
      </c>
      <c r="D148" s="26">
        <f t="shared" si="56"/>
        <v>268046.2</v>
      </c>
      <c r="E148" s="26">
        <f>E156+E223+E241+E256+E280+E291+E334</f>
        <v>0</v>
      </c>
      <c r="F148" s="26">
        <f>F156+F223+F241+F256+F280+F291+F334</f>
        <v>3061.2</v>
      </c>
      <c r="G148" s="26">
        <f>G156+G223+G241+G256+G280+G291+G334</f>
        <v>81831.7</v>
      </c>
      <c r="H148" s="26">
        <f>H156+H223+H241+H256+H280+H291+H334</f>
        <v>173153.30000000002</v>
      </c>
      <c r="I148" s="26">
        <f>I156+I223+I241+I256+I280+I291+I334</f>
        <v>10000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</row>
    <row r="149" spans="1:241">
      <c r="A149" s="42"/>
      <c r="B149" s="58"/>
      <c r="C149" s="36">
        <v>2025</v>
      </c>
      <c r="D149" s="26">
        <f t="shared" si="56"/>
        <v>134386.40000000002</v>
      </c>
      <c r="E149" s="26">
        <f t="shared" ref="E149:I151" si="58">E157+E224+E242+E257+E292+E335</f>
        <v>0</v>
      </c>
      <c r="F149" s="26">
        <f t="shared" si="58"/>
        <v>3024.2</v>
      </c>
      <c r="G149" s="26">
        <f t="shared" si="58"/>
        <v>0</v>
      </c>
      <c r="H149" s="26">
        <f t="shared" si="58"/>
        <v>131362.20000000001</v>
      </c>
      <c r="I149" s="26">
        <f t="shared" si="58"/>
        <v>0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</row>
    <row r="150" spans="1:241">
      <c r="A150" s="42"/>
      <c r="B150" s="58"/>
      <c r="C150" s="36">
        <v>2026</v>
      </c>
      <c r="D150" s="26">
        <f t="shared" si="56"/>
        <v>124903.5</v>
      </c>
      <c r="E150" s="26">
        <f t="shared" si="58"/>
        <v>0</v>
      </c>
      <c r="F150" s="26">
        <f t="shared" si="58"/>
        <v>0</v>
      </c>
      <c r="G150" s="26">
        <f t="shared" si="58"/>
        <v>0</v>
      </c>
      <c r="H150" s="26">
        <f t="shared" si="58"/>
        <v>124903.5</v>
      </c>
      <c r="I150" s="26">
        <f t="shared" si="58"/>
        <v>0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</row>
    <row r="151" spans="1:241">
      <c r="A151" s="42"/>
      <c r="B151" s="58"/>
      <c r="C151" s="36">
        <v>2027</v>
      </c>
      <c r="D151" s="26">
        <f t="shared" si="56"/>
        <v>126475.3</v>
      </c>
      <c r="E151" s="26">
        <f t="shared" si="58"/>
        <v>0</v>
      </c>
      <c r="F151" s="26">
        <f t="shared" si="58"/>
        <v>0</v>
      </c>
      <c r="G151" s="26">
        <f t="shared" si="58"/>
        <v>0</v>
      </c>
      <c r="H151" s="26">
        <f t="shared" si="58"/>
        <v>126475.3</v>
      </c>
      <c r="I151" s="26">
        <f t="shared" si="58"/>
        <v>0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</row>
    <row r="152" spans="1:241">
      <c r="A152" s="42"/>
      <c r="B152" s="58"/>
      <c r="C152" s="36" t="s">
        <v>17</v>
      </c>
      <c r="D152" s="26">
        <f>SUM(D146:D151)</f>
        <v>1028110.9</v>
      </c>
      <c r="E152" s="26">
        <f t="shared" ref="E152:G152" si="59">SUM(E146:E151)</f>
        <v>336.29999999999995</v>
      </c>
      <c r="F152" s="26">
        <f t="shared" si="59"/>
        <v>15706.400000000001</v>
      </c>
      <c r="G152" s="26">
        <f t="shared" si="59"/>
        <v>95596.800000000003</v>
      </c>
      <c r="H152" s="26">
        <f>SUM(H146:H151)</f>
        <v>906471.40000000014</v>
      </c>
      <c r="I152" s="26">
        <f>SUM(I146:I151)</f>
        <v>10000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</row>
    <row r="153" spans="1:241">
      <c r="A153" s="38" t="s">
        <v>73</v>
      </c>
      <c r="B153" s="21"/>
      <c r="C153" s="21"/>
      <c r="D153" s="22"/>
      <c r="E153" s="23"/>
      <c r="F153" s="23"/>
      <c r="G153" s="23"/>
      <c r="H153" s="23"/>
      <c r="I153" s="24"/>
    </row>
    <row r="154" spans="1:241">
      <c r="A154" s="42" t="s">
        <v>17</v>
      </c>
      <c r="B154" s="58"/>
      <c r="C154" s="36">
        <v>2022</v>
      </c>
      <c r="D154" s="19">
        <f t="shared" ref="D154:I155" si="60">D161+D168+D175+D182+D186+D193+D200+D203+D206+D209+D212+D216</f>
        <v>116103.9</v>
      </c>
      <c r="E154" s="19">
        <f t="shared" si="60"/>
        <v>0</v>
      </c>
      <c r="F154" s="19">
        <f t="shared" si="60"/>
        <v>3164.1</v>
      </c>
      <c r="G154" s="19">
        <f t="shared" si="60"/>
        <v>0</v>
      </c>
      <c r="H154" s="19">
        <f t="shared" si="60"/>
        <v>112939.79999999999</v>
      </c>
      <c r="I154" s="19">
        <f t="shared" si="60"/>
        <v>0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</row>
    <row r="155" spans="1:241">
      <c r="A155" s="42"/>
      <c r="B155" s="58"/>
      <c r="C155" s="36">
        <v>2023</v>
      </c>
      <c r="D155" s="19">
        <f t="shared" si="60"/>
        <v>123934.69999999998</v>
      </c>
      <c r="E155" s="19">
        <f t="shared" si="60"/>
        <v>0</v>
      </c>
      <c r="F155" s="19">
        <f t="shared" si="60"/>
        <v>4101.2</v>
      </c>
      <c r="G155" s="19">
        <f t="shared" si="60"/>
        <v>12140.900000000001</v>
      </c>
      <c r="H155" s="19">
        <f t="shared" si="60"/>
        <v>107692.59999999998</v>
      </c>
      <c r="I155" s="19">
        <f t="shared" si="60"/>
        <v>0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</row>
    <row r="156" spans="1:241">
      <c r="A156" s="42"/>
      <c r="B156" s="58"/>
      <c r="C156" s="36">
        <v>2024</v>
      </c>
      <c r="D156" s="19">
        <f>SUM(E156:I156)</f>
        <v>193513.5</v>
      </c>
      <c r="E156" s="19">
        <f t="shared" ref="E156:I156" si="61">E163+E170+E177+E184+E188+E195+E214+E218</f>
        <v>0</v>
      </c>
      <c r="F156" s="19">
        <f t="shared" si="61"/>
        <v>3061.2</v>
      </c>
      <c r="G156" s="19">
        <f t="shared" si="61"/>
        <v>76253.7</v>
      </c>
      <c r="H156" s="19">
        <f t="shared" si="61"/>
        <v>104198.6</v>
      </c>
      <c r="I156" s="19">
        <f t="shared" si="61"/>
        <v>10000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</row>
    <row r="157" spans="1:241">
      <c r="A157" s="42"/>
      <c r="B157" s="58"/>
      <c r="C157" s="36">
        <v>2025</v>
      </c>
      <c r="D157" s="19">
        <f>SUM(E157:I157)</f>
        <v>64082.2</v>
      </c>
      <c r="E157" s="19">
        <f t="shared" ref="E157:I159" si="62">E164+E171+E178+E189+E196</f>
        <v>0</v>
      </c>
      <c r="F157" s="19">
        <f t="shared" si="62"/>
        <v>3024.2</v>
      </c>
      <c r="G157" s="19">
        <f t="shared" si="62"/>
        <v>0</v>
      </c>
      <c r="H157" s="19">
        <f t="shared" si="62"/>
        <v>61058</v>
      </c>
      <c r="I157" s="19">
        <f t="shared" si="62"/>
        <v>0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</row>
    <row r="158" spans="1:241">
      <c r="A158" s="42"/>
      <c r="B158" s="58"/>
      <c r="C158" s="36">
        <v>2026</v>
      </c>
      <c r="D158" s="19">
        <f>SUM(E158:I158)</f>
        <v>60863.5</v>
      </c>
      <c r="E158" s="19">
        <f t="shared" si="62"/>
        <v>0</v>
      </c>
      <c r="F158" s="19">
        <f t="shared" si="62"/>
        <v>0</v>
      </c>
      <c r="G158" s="19">
        <f t="shared" si="62"/>
        <v>0</v>
      </c>
      <c r="H158" s="19">
        <f t="shared" si="62"/>
        <v>60863.5</v>
      </c>
      <c r="I158" s="19">
        <f t="shared" si="62"/>
        <v>0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</row>
    <row r="159" spans="1:241">
      <c r="A159" s="42"/>
      <c r="B159" s="58"/>
      <c r="C159" s="36">
        <v>2027</v>
      </c>
      <c r="D159" s="19">
        <f>SUM(E159:I159)</f>
        <v>60863.5</v>
      </c>
      <c r="E159" s="19">
        <f t="shared" si="62"/>
        <v>0</v>
      </c>
      <c r="F159" s="19">
        <f t="shared" si="62"/>
        <v>0</v>
      </c>
      <c r="G159" s="19">
        <f t="shared" si="62"/>
        <v>0</v>
      </c>
      <c r="H159" s="19">
        <f t="shared" si="62"/>
        <v>60863.5</v>
      </c>
      <c r="I159" s="19">
        <f t="shared" si="62"/>
        <v>0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</row>
    <row r="160" spans="1:241">
      <c r="A160" s="42"/>
      <c r="B160" s="58"/>
      <c r="C160" s="36" t="s">
        <v>17</v>
      </c>
      <c r="D160" s="19">
        <f>SUM(D154:D159)</f>
        <v>619361.30000000005</v>
      </c>
      <c r="E160" s="19">
        <f t="shared" ref="E160:I160" si="63">SUM(E154:E159)</f>
        <v>0</v>
      </c>
      <c r="F160" s="19">
        <f t="shared" si="63"/>
        <v>13350.7</v>
      </c>
      <c r="G160" s="19">
        <f t="shared" si="63"/>
        <v>88394.6</v>
      </c>
      <c r="H160" s="19">
        <f t="shared" si="63"/>
        <v>507616</v>
      </c>
      <c r="I160" s="19">
        <f t="shared" si="63"/>
        <v>10000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</row>
    <row r="161" spans="1:241">
      <c r="A161" s="59" t="s">
        <v>35</v>
      </c>
      <c r="B161" s="57"/>
      <c r="C161" s="37">
        <v>2022</v>
      </c>
      <c r="D161" s="18">
        <f t="shared" ref="D161:D166" si="64">SUM(E161:I161)</f>
        <v>49765.7</v>
      </c>
      <c r="E161" s="18">
        <v>0</v>
      </c>
      <c r="F161" s="18">
        <v>0</v>
      </c>
      <c r="G161" s="18">
        <v>0</v>
      </c>
      <c r="H161" s="18">
        <v>49765.7</v>
      </c>
      <c r="I161" s="18">
        <v>0</v>
      </c>
    </row>
    <row r="162" spans="1:241" s="7" customFormat="1">
      <c r="A162" s="59"/>
      <c r="B162" s="57"/>
      <c r="C162" s="37">
        <v>2023</v>
      </c>
      <c r="D162" s="18">
        <f t="shared" si="64"/>
        <v>42525.2</v>
      </c>
      <c r="E162" s="18">
        <v>0</v>
      </c>
      <c r="F162" s="18">
        <v>0</v>
      </c>
      <c r="G162" s="18">
        <v>0</v>
      </c>
      <c r="H162" s="18">
        <v>42525.2</v>
      </c>
      <c r="I162" s="18">
        <v>0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</row>
    <row r="163" spans="1:241" s="7" customFormat="1">
      <c r="A163" s="59"/>
      <c r="B163" s="57"/>
      <c r="C163" s="37">
        <v>2024</v>
      </c>
      <c r="D163" s="18">
        <f t="shared" si="64"/>
        <v>30396.2</v>
      </c>
      <c r="E163" s="18">
        <v>0</v>
      </c>
      <c r="F163" s="18">
        <v>0</v>
      </c>
      <c r="G163" s="18">
        <v>0</v>
      </c>
      <c r="H163" s="18">
        <v>30396.2</v>
      </c>
      <c r="I163" s="18">
        <v>0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</row>
    <row r="164" spans="1:241" s="7" customFormat="1">
      <c r="A164" s="59"/>
      <c r="B164" s="57"/>
      <c r="C164" s="37">
        <v>2025</v>
      </c>
      <c r="D164" s="18">
        <f t="shared" si="64"/>
        <v>27790</v>
      </c>
      <c r="E164" s="18">
        <v>0</v>
      </c>
      <c r="F164" s="18">
        <v>0</v>
      </c>
      <c r="G164" s="18">
        <v>0</v>
      </c>
      <c r="H164" s="18">
        <v>27790</v>
      </c>
      <c r="I164" s="18">
        <v>0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</row>
    <row r="165" spans="1:241" s="7" customFormat="1">
      <c r="A165" s="59"/>
      <c r="B165" s="57"/>
      <c r="C165" s="37">
        <v>2026</v>
      </c>
      <c r="D165" s="18">
        <f t="shared" si="64"/>
        <v>27790</v>
      </c>
      <c r="E165" s="18">
        <v>0</v>
      </c>
      <c r="F165" s="18">
        <v>0</v>
      </c>
      <c r="G165" s="18">
        <v>0</v>
      </c>
      <c r="H165" s="18">
        <v>27790</v>
      </c>
      <c r="I165" s="18">
        <v>0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</row>
    <row r="166" spans="1:241" s="7" customFormat="1">
      <c r="A166" s="59"/>
      <c r="B166" s="57"/>
      <c r="C166" s="37">
        <v>2027</v>
      </c>
      <c r="D166" s="18">
        <f t="shared" si="64"/>
        <v>27790</v>
      </c>
      <c r="E166" s="18">
        <v>0</v>
      </c>
      <c r="F166" s="18">
        <v>0</v>
      </c>
      <c r="G166" s="18">
        <v>0</v>
      </c>
      <c r="H166" s="18">
        <v>27790</v>
      </c>
      <c r="I166" s="18">
        <v>0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</row>
    <row r="167" spans="1:241" s="7" customFormat="1">
      <c r="A167" s="59"/>
      <c r="B167" s="57"/>
      <c r="C167" s="37" t="s">
        <v>17</v>
      </c>
      <c r="D167" s="18">
        <f>SUM(D161:D166)</f>
        <v>206057.09999999998</v>
      </c>
      <c r="E167" s="18">
        <f t="shared" ref="E167:I167" si="65">SUM(E161:E166)</f>
        <v>0</v>
      </c>
      <c r="F167" s="18">
        <f t="shared" si="65"/>
        <v>0</v>
      </c>
      <c r="G167" s="18">
        <f t="shared" si="65"/>
        <v>0</v>
      </c>
      <c r="H167" s="18">
        <f t="shared" si="65"/>
        <v>206057.09999999998</v>
      </c>
      <c r="I167" s="18">
        <f t="shared" si="65"/>
        <v>0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</row>
    <row r="168" spans="1:241" s="7" customFormat="1">
      <c r="A168" s="44" t="s">
        <v>36</v>
      </c>
      <c r="B168" s="57"/>
      <c r="C168" s="37">
        <v>2022</v>
      </c>
      <c r="D168" s="18">
        <f t="shared" ref="D168:D173" si="66">SUM(E168:I168)</f>
        <v>9189</v>
      </c>
      <c r="E168" s="18">
        <v>0</v>
      </c>
      <c r="F168" s="18">
        <v>0</v>
      </c>
      <c r="G168" s="18">
        <v>0</v>
      </c>
      <c r="H168" s="18">
        <v>9189</v>
      </c>
      <c r="I168" s="18">
        <v>0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</row>
    <row r="169" spans="1:241" s="7" customFormat="1">
      <c r="A169" s="45"/>
      <c r="B169" s="57"/>
      <c r="C169" s="37">
        <v>2023</v>
      </c>
      <c r="D169" s="18">
        <f t="shared" si="66"/>
        <v>9773.1</v>
      </c>
      <c r="E169" s="18">
        <v>0</v>
      </c>
      <c r="F169" s="18">
        <v>0</v>
      </c>
      <c r="G169" s="18">
        <v>0</v>
      </c>
      <c r="H169" s="18">
        <v>9773.1</v>
      </c>
      <c r="I169" s="18">
        <v>0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</row>
    <row r="170" spans="1:241" s="7" customFormat="1">
      <c r="A170" s="45"/>
      <c r="B170" s="57"/>
      <c r="C170" s="37">
        <v>2024</v>
      </c>
      <c r="D170" s="18">
        <f t="shared" si="66"/>
        <v>8391.7999999999993</v>
      </c>
      <c r="E170" s="18">
        <v>0</v>
      </c>
      <c r="F170" s="18">
        <v>0</v>
      </c>
      <c r="G170" s="18">
        <v>0</v>
      </c>
      <c r="H170" s="18">
        <v>8391.7999999999993</v>
      </c>
      <c r="I170" s="18">
        <v>0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</row>
    <row r="171" spans="1:241" s="7" customFormat="1">
      <c r="A171" s="45"/>
      <c r="B171" s="57"/>
      <c r="C171" s="37">
        <v>2025</v>
      </c>
      <c r="D171" s="18">
        <f t="shared" si="66"/>
        <v>9575.2999999999993</v>
      </c>
      <c r="E171" s="18">
        <v>0</v>
      </c>
      <c r="F171" s="18">
        <v>0</v>
      </c>
      <c r="G171" s="18">
        <v>0</v>
      </c>
      <c r="H171" s="18">
        <v>9575.2999999999993</v>
      </c>
      <c r="I171" s="18">
        <v>0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</row>
    <row r="172" spans="1:241" s="7" customFormat="1">
      <c r="A172" s="45"/>
      <c r="B172" s="57"/>
      <c r="C172" s="37">
        <v>2026</v>
      </c>
      <c r="D172" s="18">
        <f t="shared" si="66"/>
        <v>9608.5</v>
      </c>
      <c r="E172" s="18">
        <v>0</v>
      </c>
      <c r="F172" s="18">
        <v>0</v>
      </c>
      <c r="G172" s="18">
        <v>0</v>
      </c>
      <c r="H172" s="18">
        <v>9608.5</v>
      </c>
      <c r="I172" s="18">
        <v>0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</row>
    <row r="173" spans="1:241" s="7" customFormat="1">
      <c r="A173" s="45"/>
      <c r="B173" s="57"/>
      <c r="C173" s="37">
        <v>2027</v>
      </c>
      <c r="D173" s="18">
        <f t="shared" si="66"/>
        <v>9608.5</v>
      </c>
      <c r="E173" s="18">
        <v>0</v>
      </c>
      <c r="F173" s="18">
        <v>0</v>
      </c>
      <c r="G173" s="18">
        <v>0</v>
      </c>
      <c r="H173" s="18">
        <v>9608.5</v>
      </c>
      <c r="I173" s="18">
        <v>0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</row>
    <row r="174" spans="1:241" s="7" customFormat="1">
      <c r="A174" s="46"/>
      <c r="B174" s="57"/>
      <c r="C174" s="37" t="s">
        <v>17</v>
      </c>
      <c r="D174" s="18">
        <f>SUM(D168:D173)</f>
        <v>56146.2</v>
      </c>
      <c r="E174" s="18">
        <f t="shared" ref="E174:I174" si="67">SUM(E168:E173)</f>
        <v>0</v>
      </c>
      <c r="F174" s="18">
        <f t="shared" si="67"/>
        <v>0</v>
      </c>
      <c r="G174" s="18">
        <f t="shared" si="67"/>
        <v>0</v>
      </c>
      <c r="H174" s="18">
        <f t="shared" si="67"/>
        <v>56146.2</v>
      </c>
      <c r="I174" s="18">
        <f t="shared" si="67"/>
        <v>0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</row>
    <row r="175" spans="1:241" s="7" customFormat="1">
      <c r="A175" s="44" t="s">
        <v>37</v>
      </c>
      <c r="B175" s="57"/>
      <c r="C175" s="37">
        <v>2022</v>
      </c>
      <c r="D175" s="25">
        <f t="shared" ref="D175:D180" si="68">SUM(E175:I175)</f>
        <v>16065.4</v>
      </c>
      <c r="E175" s="18">
        <v>0</v>
      </c>
      <c r="F175" s="18">
        <v>0</v>
      </c>
      <c r="G175" s="18">
        <v>0</v>
      </c>
      <c r="H175" s="18">
        <v>16065.4</v>
      </c>
      <c r="I175" s="18">
        <v>0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</row>
    <row r="176" spans="1:241" s="7" customFormat="1">
      <c r="A176" s="45"/>
      <c r="B176" s="57"/>
      <c r="C176" s="37">
        <v>2023</v>
      </c>
      <c r="D176" s="25">
        <f t="shared" si="68"/>
        <v>23656.2</v>
      </c>
      <c r="E176" s="18">
        <v>0</v>
      </c>
      <c r="F176" s="18">
        <v>0</v>
      </c>
      <c r="G176" s="18">
        <v>0</v>
      </c>
      <c r="H176" s="18">
        <v>23656.2</v>
      </c>
      <c r="I176" s="18">
        <v>0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</row>
    <row r="177" spans="1:241" s="7" customFormat="1">
      <c r="A177" s="45"/>
      <c r="B177" s="57"/>
      <c r="C177" s="37">
        <v>2024</v>
      </c>
      <c r="D177" s="25">
        <f t="shared" si="68"/>
        <v>18248.3</v>
      </c>
      <c r="E177" s="18">
        <v>0</v>
      </c>
      <c r="F177" s="18">
        <v>0</v>
      </c>
      <c r="G177" s="18">
        <v>0</v>
      </c>
      <c r="H177" s="18">
        <v>18248.3</v>
      </c>
      <c r="I177" s="18">
        <v>0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</row>
    <row r="178" spans="1:241" s="7" customFormat="1">
      <c r="A178" s="45"/>
      <c r="B178" s="57"/>
      <c r="C178" s="37">
        <v>2025</v>
      </c>
      <c r="D178" s="25">
        <f t="shared" si="68"/>
        <v>19065</v>
      </c>
      <c r="E178" s="18">
        <v>0</v>
      </c>
      <c r="F178" s="18">
        <v>0</v>
      </c>
      <c r="G178" s="18">
        <v>0</v>
      </c>
      <c r="H178" s="18">
        <v>19065</v>
      </c>
      <c r="I178" s="18">
        <v>0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</row>
    <row r="179" spans="1:241" s="7" customFormat="1">
      <c r="A179" s="45"/>
      <c r="B179" s="57"/>
      <c r="C179" s="37">
        <v>2026</v>
      </c>
      <c r="D179" s="25">
        <f t="shared" si="68"/>
        <v>19065</v>
      </c>
      <c r="E179" s="18">
        <v>0</v>
      </c>
      <c r="F179" s="18">
        <v>0</v>
      </c>
      <c r="G179" s="18">
        <v>0</v>
      </c>
      <c r="H179" s="18">
        <v>19065</v>
      </c>
      <c r="I179" s="18">
        <v>0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</row>
    <row r="180" spans="1:241" s="7" customFormat="1">
      <c r="A180" s="45"/>
      <c r="B180" s="57"/>
      <c r="C180" s="37">
        <v>2027</v>
      </c>
      <c r="D180" s="25">
        <f t="shared" si="68"/>
        <v>19065</v>
      </c>
      <c r="E180" s="18">
        <v>0</v>
      </c>
      <c r="F180" s="18">
        <v>0</v>
      </c>
      <c r="G180" s="18">
        <v>0</v>
      </c>
      <c r="H180" s="18">
        <v>19065</v>
      </c>
      <c r="I180" s="18">
        <v>0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</row>
    <row r="181" spans="1:241" s="7" customFormat="1">
      <c r="A181" s="46"/>
      <c r="B181" s="57"/>
      <c r="C181" s="37" t="s">
        <v>17</v>
      </c>
      <c r="D181" s="25">
        <f>SUM(D175:D180)</f>
        <v>115164.9</v>
      </c>
      <c r="E181" s="25">
        <f t="shared" ref="E181:I181" si="69">SUM(E175:E180)</f>
        <v>0</v>
      </c>
      <c r="F181" s="25">
        <f t="shared" si="69"/>
        <v>0</v>
      </c>
      <c r="G181" s="25">
        <f t="shared" si="69"/>
        <v>0</v>
      </c>
      <c r="H181" s="25">
        <f t="shared" si="69"/>
        <v>115164.9</v>
      </c>
      <c r="I181" s="25">
        <f t="shared" si="69"/>
        <v>0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</row>
    <row r="182" spans="1:241" s="7" customFormat="1" ht="18.75" customHeight="1">
      <c r="A182" s="44" t="s">
        <v>38</v>
      </c>
      <c r="B182" s="57"/>
      <c r="C182" s="37">
        <v>2022</v>
      </c>
      <c r="D182" s="18">
        <f t="shared" ref="D182:D184" si="70">SUM(E182:I182)</f>
        <v>17098.7</v>
      </c>
      <c r="E182" s="18">
        <v>0</v>
      </c>
      <c r="F182" s="18">
        <v>0</v>
      </c>
      <c r="G182" s="18">
        <v>0</v>
      </c>
      <c r="H182" s="18">
        <v>17098.7</v>
      </c>
      <c r="I182" s="18">
        <v>0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</row>
    <row r="183" spans="1:241" s="7" customFormat="1">
      <c r="A183" s="45"/>
      <c r="B183" s="57"/>
      <c r="C183" s="37">
        <v>2023</v>
      </c>
      <c r="D183" s="18">
        <f t="shared" si="70"/>
        <v>5196.8999999999996</v>
      </c>
      <c r="E183" s="18">
        <v>0</v>
      </c>
      <c r="F183" s="18">
        <v>0</v>
      </c>
      <c r="G183" s="18">
        <v>0</v>
      </c>
      <c r="H183" s="18">
        <v>5196.8999999999996</v>
      </c>
      <c r="I183" s="18">
        <v>0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</row>
    <row r="184" spans="1:241">
      <c r="A184" s="45"/>
      <c r="B184" s="57"/>
      <c r="C184" s="37">
        <v>2024</v>
      </c>
      <c r="D184" s="18">
        <f t="shared" si="70"/>
        <v>49770.400000000001</v>
      </c>
      <c r="E184" s="18">
        <v>0</v>
      </c>
      <c r="F184" s="18">
        <v>0</v>
      </c>
      <c r="G184" s="18">
        <v>0</v>
      </c>
      <c r="H184" s="18">
        <v>39770.400000000001</v>
      </c>
      <c r="I184" s="18">
        <v>10000</v>
      </c>
    </row>
    <row r="185" spans="1:241">
      <c r="A185" s="46"/>
      <c r="B185" s="57"/>
      <c r="C185" s="37" t="s">
        <v>17</v>
      </c>
      <c r="D185" s="18">
        <f t="shared" ref="D185:I185" si="71">SUM(D182:D184)</f>
        <v>72066</v>
      </c>
      <c r="E185" s="18">
        <f t="shared" si="71"/>
        <v>0</v>
      </c>
      <c r="F185" s="18">
        <f t="shared" si="71"/>
        <v>0</v>
      </c>
      <c r="G185" s="18">
        <f t="shared" si="71"/>
        <v>0</v>
      </c>
      <c r="H185" s="18">
        <f t="shared" si="71"/>
        <v>62066</v>
      </c>
      <c r="I185" s="18">
        <f t="shared" si="71"/>
        <v>10000</v>
      </c>
    </row>
    <row r="186" spans="1:241">
      <c r="A186" s="44" t="s">
        <v>39</v>
      </c>
      <c r="B186" s="57"/>
      <c r="C186" s="37">
        <v>2022</v>
      </c>
      <c r="D186" s="18">
        <f t="shared" ref="D186:D191" si="72">SUM(E186:I186)</f>
        <v>20168.8</v>
      </c>
      <c r="E186" s="18">
        <v>0</v>
      </c>
      <c r="F186" s="18">
        <v>0</v>
      </c>
      <c r="G186" s="18">
        <v>0</v>
      </c>
      <c r="H186" s="18">
        <v>20168.8</v>
      </c>
      <c r="I186" s="18">
        <v>0</v>
      </c>
    </row>
    <row r="187" spans="1:241">
      <c r="A187" s="45"/>
      <c r="B187" s="57"/>
      <c r="C187" s="37">
        <v>2023</v>
      </c>
      <c r="D187" s="18">
        <f t="shared" si="72"/>
        <v>21829.200000000001</v>
      </c>
      <c r="E187" s="18">
        <v>0</v>
      </c>
      <c r="F187" s="18">
        <v>0</v>
      </c>
      <c r="G187" s="18">
        <v>0</v>
      </c>
      <c r="H187" s="18">
        <v>21829.200000000001</v>
      </c>
      <c r="I187" s="18">
        <v>0</v>
      </c>
    </row>
    <row r="188" spans="1:241">
      <c r="A188" s="45"/>
      <c r="B188" s="57"/>
      <c r="C188" s="37">
        <v>2024</v>
      </c>
      <c r="D188" s="18">
        <f t="shared" si="72"/>
        <v>1303.7</v>
      </c>
      <c r="E188" s="18">
        <v>0</v>
      </c>
      <c r="F188" s="18">
        <v>0</v>
      </c>
      <c r="G188" s="18">
        <v>0</v>
      </c>
      <c r="H188" s="18">
        <v>1303.7</v>
      </c>
      <c r="I188" s="18">
        <v>0</v>
      </c>
    </row>
    <row r="189" spans="1:241">
      <c r="A189" s="45"/>
      <c r="B189" s="57"/>
      <c r="C189" s="37">
        <v>2025</v>
      </c>
      <c r="D189" s="18">
        <f t="shared" si="72"/>
        <v>4400</v>
      </c>
      <c r="E189" s="18">
        <v>0</v>
      </c>
      <c r="F189" s="18">
        <v>0</v>
      </c>
      <c r="G189" s="18">
        <v>0</v>
      </c>
      <c r="H189" s="18">
        <v>4400</v>
      </c>
      <c r="I189" s="18">
        <v>0</v>
      </c>
    </row>
    <row r="190" spans="1:241">
      <c r="A190" s="45"/>
      <c r="B190" s="57"/>
      <c r="C190" s="37">
        <v>2026</v>
      </c>
      <c r="D190" s="18">
        <f t="shared" si="72"/>
        <v>4400</v>
      </c>
      <c r="E190" s="18">
        <v>0</v>
      </c>
      <c r="F190" s="18">
        <v>0</v>
      </c>
      <c r="G190" s="18">
        <v>0</v>
      </c>
      <c r="H190" s="18">
        <v>4400</v>
      </c>
      <c r="I190" s="18">
        <v>0</v>
      </c>
    </row>
    <row r="191" spans="1:241">
      <c r="A191" s="45"/>
      <c r="B191" s="57"/>
      <c r="C191" s="37">
        <v>2027</v>
      </c>
      <c r="D191" s="18">
        <f t="shared" si="72"/>
        <v>4400</v>
      </c>
      <c r="E191" s="18">
        <v>0</v>
      </c>
      <c r="F191" s="18">
        <v>0</v>
      </c>
      <c r="G191" s="18">
        <v>0</v>
      </c>
      <c r="H191" s="18">
        <v>4400</v>
      </c>
      <c r="I191" s="18">
        <v>0</v>
      </c>
    </row>
    <row r="192" spans="1:241">
      <c r="A192" s="46"/>
      <c r="B192" s="57"/>
      <c r="C192" s="37" t="s">
        <v>17</v>
      </c>
      <c r="D192" s="18">
        <f>SUM(D186:D191)</f>
        <v>56501.7</v>
      </c>
      <c r="E192" s="18">
        <f t="shared" ref="E192:I192" si="73">SUM(E186:E191)</f>
        <v>0</v>
      </c>
      <c r="F192" s="18">
        <f t="shared" si="73"/>
        <v>0</v>
      </c>
      <c r="G192" s="18">
        <f t="shared" si="73"/>
        <v>0</v>
      </c>
      <c r="H192" s="18">
        <f t="shared" si="73"/>
        <v>56501.7</v>
      </c>
      <c r="I192" s="18">
        <f t="shared" si="73"/>
        <v>0</v>
      </c>
    </row>
    <row r="193" spans="1:241" ht="35.1" customHeight="1">
      <c r="A193" s="60" t="s">
        <v>87</v>
      </c>
      <c r="B193" s="57"/>
      <c r="C193" s="37">
        <v>2022</v>
      </c>
      <c r="D193" s="18">
        <f t="shared" ref="D193:D198" si="74">SUM(E193:I193)</f>
        <v>3816.3</v>
      </c>
      <c r="E193" s="18">
        <v>0</v>
      </c>
      <c r="F193" s="18">
        <v>3164.1</v>
      </c>
      <c r="G193" s="18">
        <v>0</v>
      </c>
      <c r="H193" s="18">
        <v>652.20000000000005</v>
      </c>
      <c r="I193" s="18">
        <v>0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</row>
    <row r="194" spans="1:241" ht="35.1" customHeight="1">
      <c r="A194" s="61"/>
      <c r="B194" s="57"/>
      <c r="C194" s="37">
        <v>2023</v>
      </c>
      <c r="D194" s="18">
        <f t="shared" si="74"/>
        <v>3803.3999999999996</v>
      </c>
      <c r="E194" s="18">
        <v>0</v>
      </c>
      <c r="F194" s="18">
        <v>3151.2</v>
      </c>
      <c r="G194" s="18">
        <v>0</v>
      </c>
      <c r="H194" s="18">
        <v>652.20000000000005</v>
      </c>
      <c r="I194" s="18">
        <v>0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</row>
    <row r="195" spans="1:241" ht="35.1" customHeight="1">
      <c r="A195" s="61"/>
      <c r="B195" s="57"/>
      <c r="C195" s="37">
        <v>2024</v>
      </c>
      <c r="D195" s="18">
        <f t="shared" si="74"/>
        <v>3291.6</v>
      </c>
      <c r="E195" s="18">
        <v>0</v>
      </c>
      <c r="F195" s="18">
        <v>3061.2</v>
      </c>
      <c r="G195" s="18">
        <v>0</v>
      </c>
      <c r="H195" s="18">
        <v>230.4</v>
      </c>
      <c r="I195" s="18">
        <v>0</v>
      </c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</row>
    <row r="196" spans="1:241" ht="35.1" customHeight="1">
      <c r="A196" s="61"/>
      <c r="B196" s="57"/>
      <c r="C196" s="37">
        <v>2025</v>
      </c>
      <c r="D196" s="18">
        <f t="shared" si="74"/>
        <v>3251.8999999999996</v>
      </c>
      <c r="E196" s="18">
        <v>0</v>
      </c>
      <c r="F196" s="18">
        <v>3024.2</v>
      </c>
      <c r="G196" s="18">
        <v>0</v>
      </c>
      <c r="H196" s="18">
        <v>227.7</v>
      </c>
      <c r="I196" s="18">
        <v>0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</row>
    <row r="197" spans="1:241" ht="35.1" customHeight="1">
      <c r="A197" s="61"/>
      <c r="B197" s="57"/>
      <c r="C197" s="37">
        <v>2026</v>
      </c>
      <c r="D197" s="18">
        <f t="shared" si="74"/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</row>
    <row r="198" spans="1:241" ht="35.1" customHeight="1">
      <c r="A198" s="61"/>
      <c r="B198" s="57"/>
      <c r="C198" s="37">
        <v>2027</v>
      </c>
      <c r="D198" s="18">
        <f t="shared" si="74"/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</row>
    <row r="199" spans="1:241" ht="49.5" customHeight="1">
      <c r="A199" s="62"/>
      <c r="B199" s="57"/>
      <c r="C199" s="37" t="s">
        <v>17</v>
      </c>
      <c r="D199" s="25">
        <f>SUM(D193:D198)</f>
        <v>14163.199999999999</v>
      </c>
      <c r="E199" s="25">
        <f t="shared" ref="E199:I199" si="75">SUM(E193:E198)</f>
        <v>0</v>
      </c>
      <c r="F199" s="25">
        <f t="shared" si="75"/>
        <v>12400.7</v>
      </c>
      <c r="G199" s="25">
        <f t="shared" si="75"/>
        <v>0</v>
      </c>
      <c r="H199" s="25">
        <f t="shared" si="75"/>
        <v>1762.5000000000002</v>
      </c>
      <c r="I199" s="25">
        <f t="shared" si="75"/>
        <v>0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</row>
    <row r="200" spans="1:241" ht="18.75" customHeight="1">
      <c r="A200" s="44" t="s">
        <v>40</v>
      </c>
      <c r="B200" s="57"/>
      <c r="C200" s="37">
        <v>2022</v>
      </c>
      <c r="D200" s="18">
        <f t="shared" ref="D200:D201" si="76">SUM(E200:I200)</f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</row>
    <row r="201" spans="1:241">
      <c r="A201" s="45"/>
      <c r="B201" s="57"/>
      <c r="C201" s="37">
        <v>2023</v>
      </c>
      <c r="D201" s="18">
        <f t="shared" si="76"/>
        <v>3431</v>
      </c>
      <c r="E201" s="18">
        <v>0</v>
      </c>
      <c r="F201" s="18">
        <v>0</v>
      </c>
      <c r="G201" s="18">
        <v>0</v>
      </c>
      <c r="H201" s="18">
        <v>3431</v>
      </c>
      <c r="I201" s="18">
        <v>0</v>
      </c>
    </row>
    <row r="202" spans="1:241" s="7" customFormat="1">
      <c r="A202" s="46"/>
      <c r="B202" s="57"/>
      <c r="C202" s="37" t="s">
        <v>17</v>
      </c>
      <c r="D202" s="18">
        <f t="shared" ref="D202:I202" si="77">SUM(D200:D201)</f>
        <v>3431</v>
      </c>
      <c r="E202" s="18">
        <f t="shared" si="77"/>
        <v>0</v>
      </c>
      <c r="F202" s="18">
        <f t="shared" si="77"/>
        <v>0</v>
      </c>
      <c r="G202" s="18">
        <f t="shared" si="77"/>
        <v>0</v>
      </c>
      <c r="H202" s="18">
        <f t="shared" si="77"/>
        <v>3431</v>
      </c>
      <c r="I202" s="18">
        <f t="shared" si="77"/>
        <v>0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</row>
    <row r="203" spans="1:241" s="7" customFormat="1">
      <c r="A203" s="44" t="s">
        <v>68</v>
      </c>
      <c r="B203" s="57"/>
      <c r="C203" s="37">
        <v>2022</v>
      </c>
      <c r="D203" s="18">
        <f>SUM(E203:I203)</f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</row>
    <row r="204" spans="1:241" s="7" customFormat="1">
      <c r="A204" s="45"/>
      <c r="B204" s="57"/>
      <c r="C204" s="37">
        <v>2023</v>
      </c>
      <c r="D204" s="18">
        <f>SUM(E204:I204)</f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</row>
    <row r="205" spans="1:241" s="7" customFormat="1">
      <c r="A205" s="46"/>
      <c r="B205" s="57"/>
      <c r="C205" s="37" t="s">
        <v>17</v>
      </c>
      <c r="D205" s="18">
        <f>SUM(D203:D204)</f>
        <v>0</v>
      </c>
      <c r="E205" s="18">
        <f t="shared" ref="E205:I205" si="78">SUM(E203:E204)</f>
        <v>0</v>
      </c>
      <c r="F205" s="18">
        <f t="shared" si="78"/>
        <v>0</v>
      </c>
      <c r="G205" s="18">
        <f t="shared" si="78"/>
        <v>0</v>
      </c>
      <c r="H205" s="18">
        <f t="shared" si="78"/>
        <v>0</v>
      </c>
      <c r="I205" s="18">
        <f t="shared" si="78"/>
        <v>0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</row>
    <row r="206" spans="1:241" s="7" customFormat="1" ht="18.75" customHeight="1">
      <c r="A206" s="44" t="s">
        <v>41</v>
      </c>
      <c r="B206" s="57"/>
      <c r="C206" s="37">
        <v>2022</v>
      </c>
      <c r="D206" s="18">
        <f t="shared" ref="D206:D207" si="79">SUM(E206:I206)</f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</row>
    <row r="207" spans="1:241" s="7" customFormat="1">
      <c r="A207" s="45"/>
      <c r="B207" s="57"/>
      <c r="C207" s="37">
        <v>2023</v>
      </c>
      <c r="D207" s="18">
        <f t="shared" si="79"/>
        <v>1000</v>
      </c>
      <c r="E207" s="18">
        <v>0</v>
      </c>
      <c r="F207" s="18">
        <v>950</v>
      </c>
      <c r="G207" s="18">
        <v>0</v>
      </c>
      <c r="H207" s="18">
        <v>50</v>
      </c>
      <c r="I207" s="18">
        <v>0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</row>
    <row r="208" spans="1:241" s="7" customFormat="1">
      <c r="A208" s="46"/>
      <c r="B208" s="57"/>
      <c r="C208" s="37" t="s">
        <v>17</v>
      </c>
      <c r="D208" s="18">
        <f t="shared" ref="D208:I208" si="80">SUM(D206:D207)</f>
        <v>1000</v>
      </c>
      <c r="E208" s="18">
        <f t="shared" si="80"/>
        <v>0</v>
      </c>
      <c r="F208" s="18">
        <f t="shared" si="80"/>
        <v>950</v>
      </c>
      <c r="G208" s="18">
        <f t="shared" si="80"/>
        <v>0</v>
      </c>
      <c r="H208" s="18">
        <f t="shared" si="80"/>
        <v>50</v>
      </c>
      <c r="I208" s="18">
        <f t="shared" si="80"/>
        <v>0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</row>
    <row r="209" spans="1:241" s="7" customFormat="1" ht="18.75" customHeight="1">
      <c r="A209" s="44" t="s">
        <v>42</v>
      </c>
      <c r="B209" s="57"/>
      <c r="C209" s="37">
        <v>2022</v>
      </c>
      <c r="D209" s="18">
        <f t="shared" ref="D209:D210" si="81">SUM(E209:I209)</f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</row>
    <row r="210" spans="1:241" s="7" customFormat="1">
      <c r="A210" s="45"/>
      <c r="B210" s="57"/>
      <c r="C210" s="37">
        <v>2023</v>
      </c>
      <c r="D210" s="18">
        <f t="shared" si="81"/>
        <v>560</v>
      </c>
      <c r="E210" s="18">
        <v>0</v>
      </c>
      <c r="F210" s="18">
        <v>0</v>
      </c>
      <c r="G210" s="18">
        <v>509.6</v>
      </c>
      <c r="H210" s="18">
        <v>50.4</v>
      </c>
      <c r="I210" s="18">
        <v>0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</row>
    <row r="211" spans="1:241" s="7" customFormat="1" ht="30.75" customHeight="1">
      <c r="A211" s="46"/>
      <c r="B211" s="57"/>
      <c r="C211" s="37" t="s">
        <v>17</v>
      </c>
      <c r="D211" s="18">
        <f t="shared" ref="D211:I211" si="82">SUM(D209:D210)</f>
        <v>560</v>
      </c>
      <c r="E211" s="18">
        <f t="shared" si="82"/>
        <v>0</v>
      </c>
      <c r="F211" s="18">
        <f t="shared" si="82"/>
        <v>0</v>
      </c>
      <c r="G211" s="18">
        <f t="shared" si="82"/>
        <v>509.6</v>
      </c>
      <c r="H211" s="18">
        <f t="shared" si="82"/>
        <v>50.4</v>
      </c>
      <c r="I211" s="18">
        <f t="shared" si="82"/>
        <v>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</row>
    <row r="212" spans="1:241" s="7" customFormat="1">
      <c r="A212" s="44" t="s">
        <v>43</v>
      </c>
      <c r="B212" s="57"/>
      <c r="C212" s="37">
        <v>2022</v>
      </c>
      <c r="D212" s="18">
        <f>SUM(E212:I212)</f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</row>
    <row r="213" spans="1:241" s="7" customFormat="1">
      <c r="A213" s="45"/>
      <c r="B213" s="57"/>
      <c r="C213" s="37">
        <v>2023</v>
      </c>
      <c r="D213" s="18">
        <f>SUM(E213:I213)</f>
        <v>5870.7</v>
      </c>
      <c r="E213" s="18">
        <v>0</v>
      </c>
      <c r="F213" s="18">
        <v>0</v>
      </c>
      <c r="G213" s="18">
        <v>5342.3</v>
      </c>
      <c r="H213" s="18">
        <v>528.4</v>
      </c>
      <c r="I213" s="18">
        <v>0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</row>
    <row r="214" spans="1:241" s="7" customFormat="1">
      <c r="A214" s="45"/>
      <c r="B214" s="57"/>
      <c r="C214" s="37">
        <v>2024</v>
      </c>
      <c r="D214" s="18">
        <f>SUM(E214:I214)</f>
        <v>73222.7</v>
      </c>
      <c r="E214" s="18">
        <v>0</v>
      </c>
      <c r="F214" s="18">
        <v>0</v>
      </c>
      <c r="G214" s="18">
        <v>67364.899999999994</v>
      </c>
      <c r="H214" s="18">
        <v>5857.8</v>
      </c>
      <c r="I214" s="18">
        <v>0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</row>
    <row r="215" spans="1:241" s="7" customFormat="1">
      <c r="A215" s="46"/>
      <c r="B215" s="57"/>
      <c r="C215" s="37" t="s">
        <v>17</v>
      </c>
      <c r="D215" s="18">
        <f t="shared" ref="D215:I215" si="83">SUM(D212:D214)</f>
        <v>79093.399999999994</v>
      </c>
      <c r="E215" s="18">
        <f t="shared" si="83"/>
        <v>0</v>
      </c>
      <c r="F215" s="18">
        <f t="shared" si="83"/>
        <v>0</v>
      </c>
      <c r="G215" s="18">
        <f t="shared" si="83"/>
        <v>72707.199999999997</v>
      </c>
      <c r="H215" s="18">
        <f t="shared" si="83"/>
        <v>6386.2</v>
      </c>
      <c r="I215" s="18">
        <f t="shared" si="83"/>
        <v>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</row>
    <row r="216" spans="1:241" s="7" customFormat="1" ht="18.75" customHeight="1">
      <c r="A216" s="44" t="s">
        <v>44</v>
      </c>
      <c r="B216" s="57"/>
      <c r="C216" s="37">
        <v>2022</v>
      </c>
      <c r="D216" s="18">
        <f t="shared" ref="D216:D218" si="84">SUM(E216:I216)</f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</row>
    <row r="217" spans="1:241" s="7" customFormat="1">
      <c r="A217" s="45"/>
      <c r="B217" s="57"/>
      <c r="C217" s="37">
        <v>2023</v>
      </c>
      <c r="D217" s="18">
        <f t="shared" si="84"/>
        <v>6289</v>
      </c>
      <c r="E217" s="18">
        <v>0</v>
      </c>
      <c r="F217" s="18">
        <v>0</v>
      </c>
      <c r="G217" s="18">
        <v>6289</v>
      </c>
      <c r="H217" s="18">
        <v>0</v>
      </c>
      <c r="I217" s="18">
        <v>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</row>
    <row r="218" spans="1:241" s="7" customFormat="1">
      <c r="A218" s="45"/>
      <c r="B218" s="57"/>
      <c r="C218" s="37">
        <v>2024</v>
      </c>
      <c r="D218" s="18">
        <f t="shared" si="84"/>
        <v>8888.7999999999993</v>
      </c>
      <c r="E218" s="18">
        <v>0</v>
      </c>
      <c r="F218" s="18">
        <v>0</v>
      </c>
      <c r="G218" s="18">
        <v>8888.7999999999993</v>
      </c>
      <c r="H218" s="18">
        <v>0</v>
      </c>
      <c r="I218" s="18">
        <v>0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</row>
    <row r="219" spans="1:241" s="7" customFormat="1">
      <c r="A219" s="46"/>
      <c r="B219" s="57"/>
      <c r="C219" s="37" t="s">
        <v>17</v>
      </c>
      <c r="D219" s="18">
        <f t="shared" ref="D219:I219" si="85">SUM(D216:D218)</f>
        <v>15177.8</v>
      </c>
      <c r="E219" s="18">
        <f t="shared" si="85"/>
        <v>0</v>
      </c>
      <c r="F219" s="18">
        <f t="shared" si="85"/>
        <v>0</v>
      </c>
      <c r="G219" s="18">
        <f t="shared" si="85"/>
        <v>15177.8</v>
      </c>
      <c r="H219" s="18">
        <f t="shared" si="85"/>
        <v>0</v>
      </c>
      <c r="I219" s="18">
        <f t="shared" si="85"/>
        <v>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</row>
    <row r="220" spans="1:241" s="7" customFormat="1">
      <c r="A220" s="63" t="s">
        <v>75</v>
      </c>
      <c r="B220" s="64"/>
      <c r="C220" s="64"/>
      <c r="D220" s="64"/>
      <c r="E220" s="64"/>
      <c r="F220" s="64"/>
      <c r="G220" s="64"/>
      <c r="H220" s="64"/>
      <c r="I220" s="6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</row>
    <row r="221" spans="1:241" s="7" customFormat="1">
      <c r="A221" s="55" t="s">
        <v>17</v>
      </c>
      <c r="B221" s="67"/>
      <c r="C221" s="36">
        <v>2022</v>
      </c>
      <c r="D221" s="19">
        <f t="shared" ref="D221:I222" si="86">D228+D235</f>
        <v>9887.1</v>
      </c>
      <c r="E221" s="19">
        <f t="shared" si="86"/>
        <v>0</v>
      </c>
      <c r="F221" s="19">
        <f t="shared" si="86"/>
        <v>0</v>
      </c>
      <c r="G221" s="19">
        <f t="shared" si="86"/>
        <v>0</v>
      </c>
      <c r="H221" s="19">
        <f t="shared" si="86"/>
        <v>9887.1</v>
      </c>
      <c r="I221" s="19">
        <f t="shared" si="86"/>
        <v>0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</row>
    <row r="222" spans="1:241" s="7" customFormat="1">
      <c r="A222" s="66"/>
      <c r="B222" s="68"/>
      <c r="C222" s="36">
        <v>2023</v>
      </c>
      <c r="D222" s="19">
        <f t="shared" si="86"/>
        <v>9388.4</v>
      </c>
      <c r="E222" s="19">
        <f t="shared" si="86"/>
        <v>0</v>
      </c>
      <c r="F222" s="19">
        <f t="shared" si="86"/>
        <v>0</v>
      </c>
      <c r="G222" s="19">
        <f t="shared" si="86"/>
        <v>628.5</v>
      </c>
      <c r="H222" s="19">
        <f t="shared" si="86"/>
        <v>8759.9</v>
      </c>
      <c r="I222" s="19">
        <f t="shared" si="86"/>
        <v>0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</row>
    <row r="223" spans="1:241" s="7" customFormat="1">
      <c r="A223" s="66"/>
      <c r="B223" s="68"/>
      <c r="C223" s="36">
        <v>2024</v>
      </c>
      <c r="D223" s="19">
        <f>SUM(E223:I223)</f>
        <v>6247.3</v>
      </c>
      <c r="E223" s="19">
        <f t="shared" ref="E223:I226" si="87">E230</f>
        <v>0</v>
      </c>
      <c r="F223" s="19">
        <f t="shared" si="87"/>
        <v>0</v>
      </c>
      <c r="G223" s="19">
        <f t="shared" si="87"/>
        <v>0</v>
      </c>
      <c r="H223" s="19">
        <f t="shared" si="87"/>
        <v>6247.3</v>
      </c>
      <c r="I223" s="19">
        <f t="shared" si="87"/>
        <v>0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</row>
    <row r="224" spans="1:241" s="7" customFormat="1">
      <c r="A224" s="66"/>
      <c r="B224" s="68"/>
      <c r="C224" s="36">
        <v>2025</v>
      </c>
      <c r="D224" s="19">
        <f>SUM(E224:I224)</f>
        <v>7223.8</v>
      </c>
      <c r="E224" s="19">
        <f t="shared" si="87"/>
        <v>0</v>
      </c>
      <c r="F224" s="19">
        <f t="shared" si="87"/>
        <v>0</v>
      </c>
      <c r="G224" s="19">
        <f t="shared" si="87"/>
        <v>0</v>
      </c>
      <c r="H224" s="19">
        <f t="shared" si="87"/>
        <v>7223.8</v>
      </c>
      <c r="I224" s="19">
        <f t="shared" si="87"/>
        <v>0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</row>
    <row r="225" spans="1:241" s="7" customFormat="1">
      <c r="A225" s="66"/>
      <c r="B225" s="68"/>
      <c r="C225" s="36">
        <v>2026</v>
      </c>
      <c r="D225" s="19">
        <f>SUM(E225:I225)</f>
        <v>7223.8</v>
      </c>
      <c r="E225" s="19">
        <f t="shared" si="87"/>
        <v>0</v>
      </c>
      <c r="F225" s="19">
        <f t="shared" si="87"/>
        <v>0</v>
      </c>
      <c r="G225" s="19">
        <f t="shared" si="87"/>
        <v>0</v>
      </c>
      <c r="H225" s="19">
        <f t="shared" si="87"/>
        <v>7223.8</v>
      </c>
      <c r="I225" s="19">
        <f t="shared" si="87"/>
        <v>0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</row>
    <row r="226" spans="1:241" s="7" customFormat="1">
      <c r="A226" s="66"/>
      <c r="B226" s="68"/>
      <c r="C226" s="36">
        <v>2027</v>
      </c>
      <c r="D226" s="19">
        <f>SUM(E226:I226)</f>
        <v>7223.8</v>
      </c>
      <c r="E226" s="19">
        <f t="shared" si="87"/>
        <v>0</v>
      </c>
      <c r="F226" s="19">
        <f t="shared" si="87"/>
        <v>0</v>
      </c>
      <c r="G226" s="19">
        <f t="shared" si="87"/>
        <v>0</v>
      </c>
      <c r="H226" s="19">
        <f t="shared" si="87"/>
        <v>7223.8</v>
      </c>
      <c r="I226" s="19">
        <f t="shared" si="87"/>
        <v>0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</row>
    <row r="227" spans="1:241" s="7" customFormat="1">
      <c r="A227" s="56"/>
      <c r="B227" s="69"/>
      <c r="C227" s="36" t="s">
        <v>17</v>
      </c>
      <c r="D227" s="19">
        <f>SUM(D221:D226)</f>
        <v>47194.200000000004</v>
      </c>
      <c r="E227" s="19">
        <f t="shared" ref="E227:I227" si="88">SUM(E221:E226)</f>
        <v>0</v>
      </c>
      <c r="F227" s="19">
        <f t="shared" si="88"/>
        <v>0</v>
      </c>
      <c r="G227" s="19">
        <f t="shared" si="88"/>
        <v>628.5</v>
      </c>
      <c r="H227" s="19">
        <f t="shared" si="88"/>
        <v>46565.700000000004</v>
      </c>
      <c r="I227" s="19">
        <f t="shared" si="88"/>
        <v>0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</row>
    <row r="228" spans="1:241" s="7" customFormat="1">
      <c r="A228" s="44" t="s">
        <v>45</v>
      </c>
      <c r="B228" s="57"/>
      <c r="C228" s="37">
        <v>2022</v>
      </c>
      <c r="D228" s="18">
        <f t="shared" ref="D228:D233" si="89">SUM(E228:I228)</f>
        <v>9887.1</v>
      </c>
      <c r="E228" s="18">
        <v>0</v>
      </c>
      <c r="F228" s="18">
        <v>0</v>
      </c>
      <c r="G228" s="18">
        <v>0</v>
      </c>
      <c r="H228" s="18">
        <v>9887.1</v>
      </c>
      <c r="I228" s="18">
        <v>0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</row>
    <row r="229" spans="1:241" s="7" customFormat="1">
      <c r="A229" s="45"/>
      <c r="B229" s="57"/>
      <c r="C229" s="37">
        <v>2023</v>
      </c>
      <c r="D229" s="18">
        <f t="shared" si="89"/>
        <v>8685.5</v>
      </c>
      <c r="E229" s="18">
        <v>0</v>
      </c>
      <c r="F229" s="18">
        <v>0</v>
      </c>
      <c r="G229" s="18">
        <v>0</v>
      </c>
      <c r="H229" s="18">
        <v>8685.5</v>
      </c>
      <c r="I229" s="18">
        <v>0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</row>
    <row r="230" spans="1:241" s="7" customFormat="1">
      <c r="A230" s="45"/>
      <c r="B230" s="57"/>
      <c r="C230" s="37">
        <v>2024</v>
      </c>
      <c r="D230" s="18">
        <f t="shared" si="89"/>
        <v>6247.3</v>
      </c>
      <c r="E230" s="18">
        <v>0</v>
      </c>
      <c r="F230" s="18">
        <v>0</v>
      </c>
      <c r="G230" s="18">
        <v>0</v>
      </c>
      <c r="H230" s="18">
        <v>6247.3</v>
      </c>
      <c r="I230" s="18">
        <v>0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</row>
    <row r="231" spans="1:241" s="7" customFormat="1">
      <c r="A231" s="45"/>
      <c r="B231" s="57"/>
      <c r="C231" s="37">
        <v>2025</v>
      </c>
      <c r="D231" s="18">
        <f t="shared" si="89"/>
        <v>7223.8</v>
      </c>
      <c r="E231" s="18">
        <v>0</v>
      </c>
      <c r="F231" s="18">
        <v>0</v>
      </c>
      <c r="G231" s="18">
        <v>0</v>
      </c>
      <c r="H231" s="18">
        <v>7223.8</v>
      </c>
      <c r="I231" s="18">
        <v>0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</row>
    <row r="232" spans="1:241" s="7" customFormat="1">
      <c r="A232" s="45"/>
      <c r="B232" s="57"/>
      <c r="C232" s="37">
        <v>2026</v>
      </c>
      <c r="D232" s="18">
        <f t="shared" si="89"/>
        <v>7223.8</v>
      </c>
      <c r="E232" s="18">
        <v>0</v>
      </c>
      <c r="F232" s="18">
        <v>0</v>
      </c>
      <c r="G232" s="18">
        <v>0</v>
      </c>
      <c r="H232" s="18">
        <v>7223.8</v>
      </c>
      <c r="I232" s="18">
        <v>0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</row>
    <row r="233" spans="1:241" s="7" customFormat="1">
      <c r="A233" s="45"/>
      <c r="B233" s="57"/>
      <c r="C233" s="37">
        <v>2027</v>
      </c>
      <c r="D233" s="18">
        <f t="shared" si="89"/>
        <v>7223.8</v>
      </c>
      <c r="E233" s="18">
        <v>0</v>
      </c>
      <c r="F233" s="18">
        <v>0</v>
      </c>
      <c r="G233" s="18">
        <v>0</v>
      </c>
      <c r="H233" s="18">
        <v>7223.8</v>
      </c>
      <c r="I233" s="18">
        <v>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</row>
    <row r="234" spans="1:241" s="7" customFormat="1">
      <c r="A234" s="46"/>
      <c r="B234" s="57"/>
      <c r="C234" s="37" t="s">
        <v>17</v>
      </c>
      <c r="D234" s="18">
        <f>SUM(D228:D233)</f>
        <v>46491.3</v>
      </c>
      <c r="E234" s="18">
        <f t="shared" ref="E234:I234" si="90">SUM(E228:E232)</f>
        <v>0</v>
      </c>
      <c r="F234" s="18">
        <f t="shared" si="90"/>
        <v>0</v>
      </c>
      <c r="G234" s="18">
        <f t="shared" si="90"/>
        <v>0</v>
      </c>
      <c r="H234" s="18">
        <f>SUM(H228:H233)</f>
        <v>46491.3</v>
      </c>
      <c r="I234" s="18">
        <f t="shared" si="90"/>
        <v>0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</row>
    <row r="235" spans="1:241" s="7" customFormat="1">
      <c r="A235" s="44" t="s">
        <v>46</v>
      </c>
      <c r="B235" s="57"/>
      <c r="C235" s="37">
        <v>2022</v>
      </c>
      <c r="D235" s="18">
        <f>SUM(E235:I235)</f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</row>
    <row r="236" spans="1:241" s="7" customFormat="1">
      <c r="A236" s="45"/>
      <c r="B236" s="57"/>
      <c r="C236" s="37">
        <v>2023</v>
      </c>
      <c r="D236" s="18">
        <f>SUM(E236:I236)</f>
        <v>702.9</v>
      </c>
      <c r="E236" s="18">
        <v>0</v>
      </c>
      <c r="F236" s="18">
        <v>0</v>
      </c>
      <c r="G236" s="18">
        <v>628.5</v>
      </c>
      <c r="H236" s="18">
        <v>74.400000000000006</v>
      </c>
      <c r="I236" s="18">
        <v>0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</row>
    <row r="237" spans="1:241" s="7" customFormat="1">
      <c r="A237" s="46"/>
      <c r="B237" s="57"/>
      <c r="C237" s="37" t="s">
        <v>17</v>
      </c>
      <c r="D237" s="18">
        <f t="shared" ref="D237:I237" si="91">SUM(D235:D236)</f>
        <v>702.9</v>
      </c>
      <c r="E237" s="18">
        <f t="shared" si="91"/>
        <v>0</v>
      </c>
      <c r="F237" s="18">
        <f t="shared" si="91"/>
        <v>0</v>
      </c>
      <c r="G237" s="18">
        <f t="shared" si="91"/>
        <v>628.5</v>
      </c>
      <c r="H237" s="18">
        <f t="shared" si="91"/>
        <v>74.400000000000006</v>
      </c>
      <c r="I237" s="18">
        <f t="shared" si="91"/>
        <v>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</row>
    <row r="238" spans="1:241" s="7" customFormat="1">
      <c r="A238" s="38" t="s">
        <v>76</v>
      </c>
      <c r="B238" s="20"/>
      <c r="C238" s="21"/>
      <c r="D238" s="22"/>
      <c r="E238" s="23"/>
      <c r="F238" s="23"/>
      <c r="G238" s="23"/>
      <c r="H238" s="23"/>
      <c r="I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</row>
    <row r="239" spans="1:241" s="7" customFormat="1">
      <c r="A239" s="42" t="s">
        <v>17</v>
      </c>
      <c r="B239" s="58"/>
      <c r="C239" s="36">
        <v>2022</v>
      </c>
      <c r="D239" s="26">
        <f t="shared" ref="D239:I245" si="92">D246</f>
        <v>175.5</v>
      </c>
      <c r="E239" s="26">
        <f t="shared" si="92"/>
        <v>0</v>
      </c>
      <c r="F239" s="26">
        <f t="shared" si="92"/>
        <v>0</v>
      </c>
      <c r="G239" s="26">
        <f t="shared" si="92"/>
        <v>0</v>
      </c>
      <c r="H239" s="26">
        <f t="shared" si="92"/>
        <v>175.5</v>
      </c>
      <c r="I239" s="26">
        <f t="shared" si="92"/>
        <v>0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</row>
    <row r="240" spans="1:241" s="7" customFormat="1">
      <c r="A240" s="42"/>
      <c r="B240" s="58"/>
      <c r="C240" s="36">
        <v>2023</v>
      </c>
      <c r="D240" s="26">
        <f t="shared" si="92"/>
        <v>167</v>
      </c>
      <c r="E240" s="26">
        <f t="shared" si="92"/>
        <v>0</v>
      </c>
      <c r="F240" s="26">
        <f t="shared" si="92"/>
        <v>0</v>
      </c>
      <c r="G240" s="26">
        <f t="shared" si="92"/>
        <v>0</v>
      </c>
      <c r="H240" s="26">
        <f t="shared" si="92"/>
        <v>167</v>
      </c>
      <c r="I240" s="26">
        <f t="shared" si="92"/>
        <v>0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</row>
    <row r="241" spans="1:241" s="7" customFormat="1">
      <c r="A241" s="42"/>
      <c r="B241" s="58"/>
      <c r="C241" s="36">
        <v>2024</v>
      </c>
      <c r="D241" s="26">
        <f t="shared" si="92"/>
        <v>227</v>
      </c>
      <c r="E241" s="26">
        <f t="shared" si="92"/>
        <v>0</v>
      </c>
      <c r="F241" s="26">
        <f t="shared" si="92"/>
        <v>0</v>
      </c>
      <c r="G241" s="26">
        <f t="shared" si="92"/>
        <v>0</v>
      </c>
      <c r="H241" s="26">
        <f t="shared" si="92"/>
        <v>227</v>
      </c>
      <c r="I241" s="26">
        <f t="shared" si="92"/>
        <v>0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</row>
    <row r="242" spans="1:241" s="7" customFormat="1">
      <c r="A242" s="42"/>
      <c r="B242" s="58"/>
      <c r="C242" s="36">
        <v>2025</v>
      </c>
      <c r="D242" s="26">
        <f t="shared" si="92"/>
        <v>239</v>
      </c>
      <c r="E242" s="26">
        <f t="shared" si="92"/>
        <v>0</v>
      </c>
      <c r="F242" s="26">
        <f t="shared" si="92"/>
        <v>0</v>
      </c>
      <c r="G242" s="26">
        <f t="shared" si="92"/>
        <v>0</v>
      </c>
      <c r="H242" s="26">
        <f t="shared" si="92"/>
        <v>239</v>
      </c>
      <c r="I242" s="26">
        <f t="shared" si="92"/>
        <v>0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</row>
    <row r="243" spans="1:241" s="7" customFormat="1">
      <c r="A243" s="42"/>
      <c r="B243" s="58"/>
      <c r="C243" s="36">
        <v>2026</v>
      </c>
      <c r="D243" s="26">
        <f t="shared" si="92"/>
        <v>239</v>
      </c>
      <c r="E243" s="26">
        <f t="shared" si="92"/>
        <v>0</v>
      </c>
      <c r="F243" s="26">
        <f t="shared" si="92"/>
        <v>0</v>
      </c>
      <c r="G243" s="26">
        <f t="shared" si="92"/>
        <v>0</v>
      </c>
      <c r="H243" s="26">
        <f t="shared" si="92"/>
        <v>239</v>
      </c>
      <c r="I243" s="26">
        <f t="shared" si="92"/>
        <v>0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</row>
    <row r="244" spans="1:241" s="7" customFormat="1">
      <c r="A244" s="42"/>
      <c r="B244" s="58"/>
      <c r="C244" s="36">
        <v>2027</v>
      </c>
      <c r="D244" s="26">
        <f t="shared" si="92"/>
        <v>239</v>
      </c>
      <c r="E244" s="26">
        <f t="shared" si="92"/>
        <v>0</v>
      </c>
      <c r="F244" s="26">
        <f t="shared" si="92"/>
        <v>0</v>
      </c>
      <c r="G244" s="26">
        <f t="shared" si="92"/>
        <v>0</v>
      </c>
      <c r="H244" s="26">
        <f>H251</f>
        <v>239</v>
      </c>
      <c r="I244" s="26">
        <f>I251</f>
        <v>0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</row>
    <row r="245" spans="1:241" s="7" customFormat="1">
      <c r="A245" s="42"/>
      <c r="B245" s="58"/>
      <c r="C245" s="36" t="s">
        <v>17</v>
      </c>
      <c r="D245" s="26">
        <f>SUM(D239:D244)</f>
        <v>1286.5</v>
      </c>
      <c r="E245" s="26">
        <f t="shared" si="92"/>
        <v>0</v>
      </c>
      <c r="F245" s="26">
        <f t="shared" si="92"/>
        <v>0</v>
      </c>
      <c r="G245" s="26">
        <f t="shared" si="92"/>
        <v>0</v>
      </c>
      <c r="H245" s="26">
        <f t="shared" si="92"/>
        <v>1286.5</v>
      </c>
      <c r="I245" s="26">
        <f t="shared" si="92"/>
        <v>0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</row>
    <row r="246" spans="1:241" s="7" customFormat="1">
      <c r="A246" s="44" t="s">
        <v>47</v>
      </c>
      <c r="B246" s="57"/>
      <c r="C246" s="37">
        <v>2022</v>
      </c>
      <c r="D246" s="25">
        <f t="shared" ref="D246:D251" si="93">SUM(E246:I246)</f>
        <v>175.5</v>
      </c>
      <c r="E246" s="18">
        <v>0</v>
      </c>
      <c r="F246" s="18">
        <v>0</v>
      </c>
      <c r="G246" s="18">
        <v>0</v>
      </c>
      <c r="H246" s="18">
        <v>175.5</v>
      </c>
      <c r="I246" s="18">
        <v>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</row>
    <row r="247" spans="1:241" s="7" customFormat="1">
      <c r="A247" s="45"/>
      <c r="B247" s="57"/>
      <c r="C247" s="37">
        <v>2023</v>
      </c>
      <c r="D247" s="25">
        <f t="shared" si="93"/>
        <v>167</v>
      </c>
      <c r="E247" s="18">
        <v>0</v>
      </c>
      <c r="F247" s="18">
        <v>0</v>
      </c>
      <c r="G247" s="18">
        <v>0</v>
      </c>
      <c r="H247" s="18">
        <v>167</v>
      </c>
      <c r="I247" s="18">
        <v>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</row>
    <row r="248" spans="1:241" s="7" customFormat="1">
      <c r="A248" s="45"/>
      <c r="B248" s="57"/>
      <c r="C248" s="37">
        <v>2024</v>
      </c>
      <c r="D248" s="25">
        <f t="shared" si="93"/>
        <v>227</v>
      </c>
      <c r="E248" s="18">
        <v>0</v>
      </c>
      <c r="F248" s="18">
        <v>0</v>
      </c>
      <c r="G248" s="18">
        <v>0</v>
      </c>
      <c r="H248" s="18">
        <v>227</v>
      </c>
      <c r="I248" s="18">
        <v>0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</row>
    <row r="249" spans="1:241" s="7" customFormat="1">
      <c r="A249" s="45"/>
      <c r="B249" s="57"/>
      <c r="C249" s="37">
        <v>2025</v>
      </c>
      <c r="D249" s="25">
        <f t="shared" si="93"/>
        <v>239</v>
      </c>
      <c r="E249" s="18">
        <v>0</v>
      </c>
      <c r="F249" s="18">
        <v>0</v>
      </c>
      <c r="G249" s="18">
        <v>0</v>
      </c>
      <c r="H249" s="18">
        <v>239</v>
      </c>
      <c r="I249" s="18">
        <v>0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</row>
    <row r="250" spans="1:241" s="7" customFormat="1">
      <c r="A250" s="45"/>
      <c r="B250" s="57"/>
      <c r="C250" s="37">
        <v>2026</v>
      </c>
      <c r="D250" s="25">
        <f t="shared" si="93"/>
        <v>239</v>
      </c>
      <c r="E250" s="18">
        <v>0</v>
      </c>
      <c r="F250" s="18">
        <v>0</v>
      </c>
      <c r="G250" s="18">
        <v>0</v>
      </c>
      <c r="H250" s="18">
        <v>239</v>
      </c>
      <c r="I250" s="18">
        <v>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</row>
    <row r="251" spans="1:241" s="7" customFormat="1">
      <c r="A251" s="45"/>
      <c r="B251" s="57"/>
      <c r="C251" s="37">
        <v>2027</v>
      </c>
      <c r="D251" s="25">
        <f t="shared" si="93"/>
        <v>239</v>
      </c>
      <c r="E251" s="18">
        <v>0</v>
      </c>
      <c r="F251" s="18">
        <v>0</v>
      </c>
      <c r="G251" s="18">
        <v>0</v>
      </c>
      <c r="H251" s="18">
        <v>239</v>
      </c>
      <c r="I251" s="18">
        <v>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</row>
    <row r="252" spans="1:241" s="7" customFormat="1">
      <c r="A252" s="46"/>
      <c r="B252" s="57"/>
      <c r="C252" s="37" t="s">
        <v>17</v>
      </c>
      <c r="D252" s="25">
        <f>SUM(D246:D251)</f>
        <v>1286.5</v>
      </c>
      <c r="E252" s="25">
        <f t="shared" ref="E252:I252" si="94">SUM(E246:E251)</f>
        <v>0</v>
      </c>
      <c r="F252" s="25">
        <f t="shared" si="94"/>
        <v>0</v>
      </c>
      <c r="G252" s="25">
        <f t="shared" si="94"/>
        <v>0</v>
      </c>
      <c r="H252" s="25">
        <f t="shared" si="94"/>
        <v>1286.5</v>
      </c>
      <c r="I252" s="25">
        <f t="shared" si="94"/>
        <v>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</row>
    <row r="253" spans="1:241" s="7" customFormat="1">
      <c r="A253" s="38" t="s">
        <v>77</v>
      </c>
      <c r="B253" s="20"/>
      <c r="C253" s="21"/>
      <c r="D253" s="22"/>
      <c r="E253" s="23"/>
      <c r="F253" s="23"/>
      <c r="G253" s="23"/>
      <c r="H253" s="23"/>
      <c r="I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</row>
    <row r="254" spans="1:241" s="7" customFormat="1">
      <c r="A254" s="42" t="s">
        <v>17</v>
      </c>
      <c r="B254" s="58"/>
      <c r="C254" s="36">
        <v>2022</v>
      </c>
      <c r="D254" s="19">
        <f t="shared" ref="D254:I255" si="95">D261+D268+D271</f>
        <v>3669</v>
      </c>
      <c r="E254" s="19">
        <f t="shared" si="95"/>
        <v>132.1</v>
      </c>
      <c r="F254" s="19">
        <f t="shared" si="95"/>
        <v>1081.3</v>
      </c>
      <c r="G254" s="19">
        <f t="shared" si="95"/>
        <v>0</v>
      </c>
      <c r="H254" s="19">
        <f t="shared" si="95"/>
        <v>2455.6000000000004</v>
      </c>
      <c r="I254" s="19">
        <f t="shared" si="95"/>
        <v>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</row>
    <row r="255" spans="1:241" s="7" customFormat="1">
      <c r="A255" s="42"/>
      <c r="B255" s="58"/>
      <c r="C255" s="36">
        <v>2023</v>
      </c>
      <c r="D255" s="19">
        <f t="shared" si="95"/>
        <v>3785.8</v>
      </c>
      <c r="E255" s="19">
        <f t="shared" si="95"/>
        <v>204.2</v>
      </c>
      <c r="F255" s="19">
        <f t="shared" si="95"/>
        <v>1274.4000000000001</v>
      </c>
      <c r="G255" s="19">
        <f t="shared" si="95"/>
        <v>0</v>
      </c>
      <c r="H255" s="19">
        <f t="shared" si="95"/>
        <v>2307.1999999999998</v>
      </c>
      <c r="I255" s="19">
        <f t="shared" si="95"/>
        <v>0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</row>
    <row r="256" spans="1:241" s="7" customFormat="1">
      <c r="A256" s="42"/>
      <c r="B256" s="58"/>
      <c r="C256" s="36">
        <v>2024</v>
      </c>
      <c r="D256" s="19">
        <f t="shared" ref="D256:I256" si="96">D263+D273+D275</f>
        <v>12583.6</v>
      </c>
      <c r="E256" s="19">
        <f t="shared" si="96"/>
        <v>0</v>
      </c>
      <c r="F256" s="19">
        <f t="shared" si="96"/>
        <v>0</v>
      </c>
      <c r="G256" s="19">
        <f t="shared" si="96"/>
        <v>5578</v>
      </c>
      <c r="H256" s="19">
        <f t="shared" si="96"/>
        <v>7005.6</v>
      </c>
      <c r="I256" s="19">
        <f t="shared" si="96"/>
        <v>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</row>
    <row r="257" spans="1:241" s="7" customFormat="1">
      <c r="A257" s="42"/>
      <c r="B257" s="58"/>
      <c r="C257" s="36">
        <v>2025</v>
      </c>
      <c r="D257" s="19">
        <f>SUM(E257:I257)</f>
        <v>628.4</v>
      </c>
      <c r="E257" s="19">
        <f t="shared" ref="E257:I259" si="97">E264</f>
        <v>0</v>
      </c>
      <c r="F257" s="19">
        <f t="shared" si="97"/>
        <v>0</v>
      </c>
      <c r="G257" s="19">
        <f t="shared" si="97"/>
        <v>0</v>
      </c>
      <c r="H257" s="19">
        <f t="shared" si="97"/>
        <v>628.4</v>
      </c>
      <c r="I257" s="19">
        <f t="shared" si="97"/>
        <v>0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</row>
    <row r="258" spans="1:241" s="7" customFormat="1">
      <c r="A258" s="42"/>
      <c r="B258" s="58"/>
      <c r="C258" s="36">
        <v>2026</v>
      </c>
      <c r="D258" s="19">
        <f>SUM(E258:I258)</f>
        <v>12</v>
      </c>
      <c r="E258" s="19">
        <f t="shared" si="97"/>
        <v>0</v>
      </c>
      <c r="F258" s="19">
        <f t="shared" si="97"/>
        <v>0</v>
      </c>
      <c r="G258" s="19">
        <f t="shared" si="97"/>
        <v>0</v>
      </c>
      <c r="H258" s="19">
        <f t="shared" si="97"/>
        <v>12</v>
      </c>
      <c r="I258" s="19">
        <f t="shared" si="97"/>
        <v>0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</row>
    <row r="259" spans="1:241" s="7" customFormat="1">
      <c r="A259" s="42"/>
      <c r="B259" s="58"/>
      <c r="C259" s="36">
        <v>2027</v>
      </c>
      <c r="D259" s="19">
        <f>SUM(E259:I259)</f>
        <v>12</v>
      </c>
      <c r="E259" s="19">
        <f t="shared" si="97"/>
        <v>0</v>
      </c>
      <c r="F259" s="19">
        <f t="shared" si="97"/>
        <v>0</v>
      </c>
      <c r="G259" s="19">
        <f t="shared" si="97"/>
        <v>0</v>
      </c>
      <c r="H259" s="19">
        <f t="shared" si="97"/>
        <v>12</v>
      </c>
      <c r="I259" s="19">
        <f t="shared" si="97"/>
        <v>0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</row>
    <row r="260" spans="1:241" s="7" customFormat="1">
      <c r="A260" s="42"/>
      <c r="B260" s="58"/>
      <c r="C260" s="36" t="s">
        <v>17</v>
      </c>
      <c r="D260" s="19">
        <f>SUM(D254:D259)</f>
        <v>20690.800000000003</v>
      </c>
      <c r="E260" s="19">
        <f t="shared" ref="E260:I260" si="98">SUM(E254:E259)</f>
        <v>336.29999999999995</v>
      </c>
      <c r="F260" s="19">
        <f t="shared" si="98"/>
        <v>2355.6999999999998</v>
      </c>
      <c r="G260" s="19">
        <f t="shared" si="98"/>
        <v>5578</v>
      </c>
      <c r="H260" s="19">
        <f t="shared" si="98"/>
        <v>12420.800000000001</v>
      </c>
      <c r="I260" s="19">
        <f t="shared" si="98"/>
        <v>0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</row>
    <row r="261" spans="1:241" s="7" customFormat="1">
      <c r="A261" s="44" t="s">
        <v>48</v>
      </c>
      <c r="B261" s="57"/>
      <c r="C261" s="37">
        <v>2022</v>
      </c>
      <c r="D261" s="18">
        <f t="shared" ref="D261:D266" si="99">SUM(E261:I261)</f>
        <v>2364.3000000000002</v>
      </c>
      <c r="E261" s="18">
        <v>0</v>
      </c>
      <c r="F261" s="18">
        <v>0</v>
      </c>
      <c r="G261" s="18">
        <v>0</v>
      </c>
      <c r="H261" s="18">
        <v>2364.3000000000002</v>
      </c>
      <c r="I261" s="18">
        <v>0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</row>
    <row r="262" spans="1:241" s="7" customFormat="1">
      <c r="A262" s="45"/>
      <c r="B262" s="57"/>
      <c r="C262" s="37">
        <v>2023</v>
      </c>
      <c r="D262" s="18">
        <f t="shared" si="99"/>
        <v>630.70000000000005</v>
      </c>
      <c r="E262" s="18">
        <v>0</v>
      </c>
      <c r="F262" s="18">
        <v>0</v>
      </c>
      <c r="G262" s="18">
        <v>0</v>
      </c>
      <c r="H262" s="18">
        <v>630.70000000000005</v>
      </c>
      <c r="I262" s="18">
        <v>0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</row>
    <row r="263" spans="1:241" s="7" customFormat="1">
      <c r="A263" s="45"/>
      <c r="B263" s="57"/>
      <c r="C263" s="37">
        <v>2024</v>
      </c>
      <c r="D263" s="18">
        <f t="shared" si="99"/>
        <v>2865.6</v>
      </c>
      <c r="E263" s="18">
        <v>0</v>
      </c>
      <c r="F263" s="18">
        <v>0</v>
      </c>
      <c r="G263" s="18">
        <v>0</v>
      </c>
      <c r="H263" s="18">
        <v>2865.6</v>
      </c>
      <c r="I263" s="18">
        <v>0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</row>
    <row r="264" spans="1:241" s="7" customFormat="1">
      <c r="A264" s="45"/>
      <c r="B264" s="57"/>
      <c r="C264" s="37">
        <v>2025</v>
      </c>
      <c r="D264" s="18">
        <f t="shared" si="99"/>
        <v>628.4</v>
      </c>
      <c r="E264" s="18">
        <v>0</v>
      </c>
      <c r="F264" s="18">
        <v>0</v>
      </c>
      <c r="G264" s="18">
        <v>0</v>
      </c>
      <c r="H264" s="18">
        <v>628.4</v>
      </c>
      <c r="I264" s="18">
        <v>0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</row>
    <row r="265" spans="1:241" s="7" customFormat="1">
      <c r="A265" s="45"/>
      <c r="B265" s="57"/>
      <c r="C265" s="37">
        <v>2026</v>
      </c>
      <c r="D265" s="18">
        <f t="shared" si="99"/>
        <v>12</v>
      </c>
      <c r="E265" s="18">
        <v>0</v>
      </c>
      <c r="F265" s="18">
        <v>0</v>
      </c>
      <c r="G265" s="18">
        <v>0</v>
      </c>
      <c r="H265" s="18">
        <v>12</v>
      </c>
      <c r="I265" s="18">
        <v>0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</row>
    <row r="266" spans="1:241" s="7" customFormat="1">
      <c r="A266" s="45"/>
      <c r="B266" s="57"/>
      <c r="C266" s="37">
        <v>2027</v>
      </c>
      <c r="D266" s="18">
        <f t="shared" si="99"/>
        <v>12</v>
      </c>
      <c r="E266" s="18">
        <v>0</v>
      </c>
      <c r="F266" s="18">
        <v>0</v>
      </c>
      <c r="G266" s="18">
        <v>0</v>
      </c>
      <c r="H266" s="18">
        <v>12</v>
      </c>
      <c r="I266" s="18">
        <v>0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</row>
    <row r="267" spans="1:241" s="7" customFormat="1">
      <c r="A267" s="46"/>
      <c r="B267" s="57"/>
      <c r="C267" s="37" t="s">
        <v>17</v>
      </c>
      <c r="D267" s="18">
        <f>SUM(D261:D266)</f>
        <v>6513</v>
      </c>
      <c r="E267" s="18">
        <f t="shared" ref="E267:I267" si="100">SUM(E261:E266)</f>
        <v>0</v>
      </c>
      <c r="F267" s="18">
        <f t="shared" si="100"/>
        <v>0</v>
      </c>
      <c r="G267" s="18">
        <f t="shared" si="100"/>
        <v>0</v>
      </c>
      <c r="H267" s="18">
        <f t="shared" si="100"/>
        <v>6513</v>
      </c>
      <c r="I267" s="18">
        <f t="shared" si="100"/>
        <v>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</row>
    <row r="268" spans="1:241" s="7" customFormat="1">
      <c r="A268" s="44" t="s">
        <v>69</v>
      </c>
      <c r="B268" s="57"/>
      <c r="C268" s="37">
        <v>2022</v>
      </c>
      <c r="D268" s="18">
        <f>SUM(E268:I268)</f>
        <v>1304.6999999999998</v>
      </c>
      <c r="E268" s="18">
        <v>132.1</v>
      </c>
      <c r="F268" s="18">
        <v>1081.3</v>
      </c>
      <c r="G268" s="18">
        <v>0</v>
      </c>
      <c r="H268" s="18">
        <v>91.3</v>
      </c>
      <c r="I268" s="18">
        <v>0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</row>
    <row r="269" spans="1:241" s="7" customFormat="1">
      <c r="A269" s="45"/>
      <c r="B269" s="57"/>
      <c r="C269" s="37">
        <v>2023</v>
      </c>
      <c r="D269" s="18">
        <f>SUM(E269:I269)</f>
        <v>3122.1000000000004</v>
      </c>
      <c r="E269" s="18">
        <v>204.2</v>
      </c>
      <c r="F269" s="18">
        <v>1274.4000000000001</v>
      </c>
      <c r="G269" s="18">
        <v>0</v>
      </c>
      <c r="H269" s="18">
        <v>1643.5</v>
      </c>
      <c r="I269" s="18">
        <v>0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</row>
    <row r="270" spans="1:241" s="7" customFormat="1">
      <c r="A270" s="46"/>
      <c r="B270" s="57"/>
      <c r="C270" s="37" t="s">
        <v>17</v>
      </c>
      <c r="D270" s="18">
        <f>SUM(D268:D269)</f>
        <v>4426.8</v>
      </c>
      <c r="E270" s="18">
        <f t="shared" ref="E270:I270" si="101">SUM(E268:E269)</f>
        <v>336.29999999999995</v>
      </c>
      <c r="F270" s="18">
        <f t="shared" si="101"/>
        <v>2355.6999999999998</v>
      </c>
      <c r="G270" s="18">
        <f t="shared" si="101"/>
        <v>0</v>
      </c>
      <c r="H270" s="18">
        <f t="shared" si="101"/>
        <v>1734.8</v>
      </c>
      <c r="I270" s="18">
        <f t="shared" si="101"/>
        <v>0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</row>
    <row r="271" spans="1:241" s="7" customFormat="1" ht="18.75" customHeight="1">
      <c r="A271" s="44" t="s">
        <v>49</v>
      </c>
      <c r="B271" s="57"/>
      <c r="C271" s="37">
        <v>2022</v>
      </c>
      <c r="D271" s="18">
        <f>SUM(E271:I271)</f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</row>
    <row r="272" spans="1:241" s="7" customFormat="1">
      <c r="A272" s="45"/>
      <c r="B272" s="57"/>
      <c r="C272" s="37">
        <v>2023</v>
      </c>
      <c r="D272" s="18">
        <f>SUM(E272:I272)</f>
        <v>33</v>
      </c>
      <c r="E272" s="18">
        <v>0</v>
      </c>
      <c r="F272" s="18">
        <v>0</v>
      </c>
      <c r="G272" s="18">
        <v>0</v>
      </c>
      <c r="H272" s="18">
        <v>33</v>
      </c>
      <c r="I272" s="18">
        <v>0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</row>
    <row r="273" spans="1:241" s="7" customFormat="1">
      <c r="A273" s="45"/>
      <c r="B273" s="57"/>
      <c r="C273" s="37">
        <v>2024</v>
      </c>
      <c r="D273" s="18">
        <f>SUM(E273:I273)</f>
        <v>5578</v>
      </c>
      <c r="E273" s="18">
        <v>0</v>
      </c>
      <c r="F273" s="18">
        <v>0</v>
      </c>
      <c r="G273" s="18">
        <v>5578</v>
      </c>
      <c r="H273" s="18">
        <v>0</v>
      </c>
      <c r="I273" s="18">
        <v>0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</row>
    <row r="274" spans="1:241" s="7" customFormat="1">
      <c r="A274" s="46"/>
      <c r="B274" s="57"/>
      <c r="C274" s="37" t="s">
        <v>17</v>
      </c>
      <c r="D274" s="18">
        <f t="shared" ref="D274:I274" si="102">SUM(D271:D273)</f>
        <v>5611</v>
      </c>
      <c r="E274" s="18">
        <f t="shared" si="102"/>
        <v>0</v>
      </c>
      <c r="F274" s="18">
        <f t="shared" si="102"/>
        <v>0</v>
      </c>
      <c r="G274" s="18">
        <f t="shared" si="102"/>
        <v>5578</v>
      </c>
      <c r="H274" s="18">
        <f t="shared" si="102"/>
        <v>33</v>
      </c>
      <c r="I274" s="18">
        <f t="shared" si="102"/>
        <v>0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</row>
    <row r="275" spans="1:241" s="7" customFormat="1" ht="18" customHeight="1">
      <c r="A275" s="44" t="s">
        <v>26</v>
      </c>
      <c r="B275" s="47"/>
      <c r="C275" s="37">
        <v>2024</v>
      </c>
      <c r="D275" s="18">
        <f>SUM(E275:I275)</f>
        <v>4140</v>
      </c>
      <c r="E275" s="18">
        <v>0</v>
      </c>
      <c r="F275" s="18">
        <v>0</v>
      </c>
      <c r="G275" s="18">
        <v>0</v>
      </c>
      <c r="H275" s="18">
        <v>4140</v>
      </c>
      <c r="I275" s="18">
        <v>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</row>
    <row r="276" spans="1:241" s="7" customFormat="1" ht="22.5" customHeight="1">
      <c r="A276" s="46"/>
      <c r="B276" s="49"/>
      <c r="C276" s="37" t="s">
        <v>17</v>
      </c>
      <c r="D276" s="18">
        <f t="shared" ref="D276:I276" si="103">SUM(D275:D275)</f>
        <v>4140</v>
      </c>
      <c r="E276" s="18">
        <f t="shared" si="103"/>
        <v>0</v>
      </c>
      <c r="F276" s="18">
        <f t="shared" si="103"/>
        <v>0</v>
      </c>
      <c r="G276" s="18">
        <f t="shared" si="103"/>
        <v>0</v>
      </c>
      <c r="H276" s="18">
        <f t="shared" si="103"/>
        <v>4140</v>
      </c>
      <c r="I276" s="18">
        <f t="shared" si="103"/>
        <v>0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</row>
    <row r="277" spans="1:241" s="7" customFormat="1" ht="28.5" customHeight="1">
      <c r="A277" s="70" t="s">
        <v>78</v>
      </c>
      <c r="B277" s="71"/>
      <c r="C277" s="71"/>
      <c r="D277" s="71"/>
      <c r="E277" s="71"/>
      <c r="F277" s="71"/>
      <c r="G277" s="71"/>
      <c r="H277" s="71"/>
      <c r="I277" s="72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</row>
    <row r="278" spans="1:241" s="7" customFormat="1">
      <c r="A278" s="55" t="s">
        <v>17</v>
      </c>
      <c r="B278" s="58"/>
      <c r="C278" s="36">
        <v>2022</v>
      </c>
      <c r="D278" s="19">
        <f t="shared" ref="D278:I279" si="104">D282</f>
        <v>1761.2</v>
      </c>
      <c r="E278" s="19">
        <f t="shared" si="104"/>
        <v>0</v>
      </c>
      <c r="F278" s="19">
        <f t="shared" si="104"/>
        <v>0</v>
      </c>
      <c r="G278" s="19">
        <f t="shared" si="104"/>
        <v>0</v>
      </c>
      <c r="H278" s="19">
        <f t="shared" si="104"/>
        <v>1761.2</v>
      </c>
      <c r="I278" s="19">
        <f t="shared" si="104"/>
        <v>0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</row>
    <row r="279" spans="1:241" s="7" customFormat="1">
      <c r="A279" s="66"/>
      <c r="B279" s="58"/>
      <c r="C279" s="36">
        <v>2023</v>
      </c>
      <c r="D279" s="19">
        <f t="shared" si="104"/>
        <v>0</v>
      </c>
      <c r="E279" s="19">
        <f t="shared" si="104"/>
        <v>0</v>
      </c>
      <c r="F279" s="19">
        <f t="shared" si="104"/>
        <v>0</v>
      </c>
      <c r="G279" s="19">
        <f t="shared" si="104"/>
        <v>0</v>
      </c>
      <c r="H279" s="19">
        <f t="shared" si="104"/>
        <v>0</v>
      </c>
      <c r="I279" s="19">
        <f t="shared" si="104"/>
        <v>0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</row>
    <row r="280" spans="1:241" s="7" customFormat="1">
      <c r="A280" s="66"/>
      <c r="B280" s="58"/>
      <c r="C280" s="36">
        <v>2024</v>
      </c>
      <c r="D280" s="19">
        <f t="shared" ref="D280:I280" si="105">D284+D286</f>
        <v>0</v>
      </c>
      <c r="E280" s="19">
        <f t="shared" si="105"/>
        <v>0</v>
      </c>
      <c r="F280" s="19">
        <f t="shared" si="105"/>
        <v>0</v>
      </c>
      <c r="G280" s="19">
        <f t="shared" si="105"/>
        <v>0</v>
      </c>
      <c r="H280" s="19">
        <f t="shared" si="105"/>
        <v>0</v>
      </c>
      <c r="I280" s="19">
        <f t="shared" si="105"/>
        <v>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</row>
    <row r="281" spans="1:241" s="7" customFormat="1">
      <c r="A281" s="56"/>
      <c r="B281" s="58"/>
      <c r="C281" s="36" t="s">
        <v>17</v>
      </c>
      <c r="D281" s="19">
        <f t="shared" ref="D281:I281" si="106">SUM(D278:D280)</f>
        <v>1761.2</v>
      </c>
      <c r="E281" s="19">
        <f t="shared" si="106"/>
        <v>0</v>
      </c>
      <c r="F281" s="19">
        <f t="shared" si="106"/>
        <v>0</v>
      </c>
      <c r="G281" s="19">
        <f t="shared" si="106"/>
        <v>0</v>
      </c>
      <c r="H281" s="19">
        <f t="shared" si="106"/>
        <v>1761.2</v>
      </c>
      <c r="I281" s="19">
        <f t="shared" si="106"/>
        <v>0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</row>
    <row r="282" spans="1:241" s="7" customFormat="1" ht="18.75" customHeight="1">
      <c r="A282" s="44" t="s">
        <v>57</v>
      </c>
      <c r="B282" s="57"/>
      <c r="C282" s="37">
        <v>2022</v>
      </c>
      <c r="D282" s="18">
        <f>SUM(E282:I282)</f>
        <v>1761.2</v>
      </c>
      <c r="E282" s="18">
        <v>0</v>
      </c>
      <c r="F282" s="18">
        <v>0</v>
      </c>
      <c r="G282" s="18">
        <v>0</v>
      </c>
      <c r="H282" s="18">
        <v>1761.2</v>
      </c>
      <c r="I282" s="18">
        <v>0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</row>
    <row r="283" spans="1:241" s="7" customFormat="1">
      <c r="A283" s="45"/>
      <c r="B283" s="57"/>
      <c r="C283" s="37">
        <v>2023</v>
      </c>
      <c r="D283" s="18">
        <f>SUM(E283:I283)</f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</row>
    <row r="284" spans="1:241" s="7" customFormat="1">
      <c r="A284" s="45"/>
      <c r="B284" s="57"/>
      <c r="C284" s="37">
        <v>2024</v>
      </c>
      <c r="D284" s="18">
        <f>SUM(E284:I284)</f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</row>
    <row r="285" spans="1:241" s="7" customFormat="1">
      <c r="A285" s="46"/>
      <c r="B285" s="57"/>
      <c r="C285" s="37" t="s">
        <v>17</v>
      </c>
      <c r="D285" s="18">
        <f t="shared" ref="D285:I285" si="107">SUM(D282:D284)</f>
        <v>1761.2</v>
      </c>
      <c r="E285" s="18">
        <f t="shared" si="107"/>
        <v>0</v>
      </c>
      <c r="F285" s="18">
        <f t="shared" si="107"/>
        <v>0</v>
      </c>
      <c r="G285" s="18">
        <f t="shared" si="107"/>
        <v>0</v>
      </c>
      <c r="H285" s="18">
        <f t="shared" si="107"/>
        <v>1761.2</v>
      </c>
      <c r="I285" s="18">
        <f t="shared" si="107"/>
        <v>0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</row>
    <row r="286" spans="1:241" s="7" customFormat="1" ht="18" customHeight="1">
      <c r="A286" s="44" t="s">
        <v>22</v>
      </c>
      <c r="B286" s="47"/>
      <c r="C286" s="37">
        <v>2024</v>
      </c>
      <c r="D286" s="18">
        <f>SUM(E286:I286)</f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</row>
    <row r="287" spans="1:241" s="7" customFormat="1" ht="35.25" customHeight="1">
      <c r="A287" s="46"/>
      <c r="B287" s="49"/>
      <c r="C287" s="37" t="s">
        <v>17</v>
      </c>
      <c r="D287" s="18">
        <f t="shared" ref="D287:I287" si="108">SUM(D286:D286)</f>
        <v>0</v>
      </c>
      <c r="E287" s="18">
        <f t="shared" si="108"/>
        <v>0</v>
      </c>
      <c r="F287" s="18">
        <f t="shared" si="108"/>
        <v>0</v>
      </c>
      <c r="G287" s="18">
        <f t="shared" si="108"/>
        <v>0</v>
      </c>
      <c r="H287" s="18">
        <f t="shared" si="108"/>
        <v>0</v>
      </c>
      <c r="I287" s="18">
        <f t="shared" si="108"/>
        <v>0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</row>
    <row r="288" spans="1:241" s="7" customFormat="1">
      <c r="A288" s="38" t="s">
        <v>79</v>
      </c>
      <c r="B288" s="20"/>
      <c r="C288" s="21"/>
      <c r="D288" s="22"/>
      <c r="E288" s="23"/>
      <c r="F288" s="23"/>
      <c r="G288" s="23"/>
      <c r="H288" s="23"/>
      <c r="I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</row>
    <row r="289" spans="1:241" s="7" customFormat="1">
      <c r="A289" s="42" t="s">
        <v>17</v>
      </c>
      <c r="B289" s="58"/>
      <c r="C289" s="36">
        <v>2022</v>
      </c>
      <c r="D289" s="19">
        <f t="shared" ref="D289:I290" si="109">D296+D303</f>
        <v>9386.1</v>
      </c>
      <c r="E289" s="19">
        <f t="shared" si="109"/>
        <v>0</v>
      </c>
      <c r="F289" s="19">
        <f t="shared" si="109"/>
        <v>0</v>
      </c>
      <c r="G289" s="19">
        <f t="shared" si="109"/>
        <v>0</v>
      </c>
      <c r="H289" s="19">
        <f t="shared" si="109"/>
        <v>9386.1</v>
      </c>
      <c r="I289" s="19">
        <f t="shared" si="109"/>
        <v>0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</row>
    <row r="290" spans="1:241" s="7" customFormat="1">
      <c r="A290" s="42"/>
      <c r="B290" s="58"/>
      <c r="C290" s="36">
        <v>2023</v>
      </c>
      <c r="D290" s="19">
        <f t="shared" si="109"/>
        <v>8491.5</v>
      </c>
      <c r="E290" s="19">
        <f t="shared" si="109"/>
        <v>0</v>
      </c>
      <c r="F290" s="19">
        <f t="shared" si="109"/>
        <v>0</v>
      </c>
      <c r="G290" s="19">
        <f t="shared" si="109"/>
        <v>0</v>
      </c>
      <c r="H290" s="19">
        <f t="shared" si="109"/>
        <v>8491.5</v>
      </c>
      <c r="I290" s="19">
        <f t="shared" si="109"/>
        <v>0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</row>
    <row r="291" spans="1:241" s="7" customFormat="1">
      <c r="A291" s="42"/>
      <c r="B291" s="58"/>
      <c r="C291" s="36">
        <v>2024</v>
      </c>
      <c r="D291" s="19">
        <f t="shared" ref="D291:I291" si="110">D298+D305+D307+D309</f>
        <v>5620.1</v>
      </c>
      <c r="E291" s="19">
        <f t="shared" si="110"/>
        <v>0</v>
      </c>
      <c r="F291" s="19">
        <f t="shared" si="110"/>
        <v>0</v>
      </c>
      <c r="G291" s="19">
        <f t="shared" si="110"/>
        <v>0</v>
      </c>
      <c r="H291" s="19">
        <f t="shared" si="110"/>
        <v>5620.1</v>
      </c>
      <c r="I291" s="19">
        <f t="shared" si="110"/>
        <v>0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</row>
    <row r="292" spans="1:241" s="7" customFormat="1">
      <c r="A292" s="42"/>
      <c r="B292" s="58"/>
      <c r="C292" s="36">
        <v>2025</v>
      </c>
      <c r="D292" s="19">
        <f>SUM(E292:I292)</f>
        <v>8348.6</v>
      </c>
      <c r="E292" s="19">
        <f t="shared" ref="E292:G292" si="111">E299+E311</f>
        <v>0</v>
      </c>
      <c r="F292" s="19">
        <f t="shared" si="111"/>
        <v>0</v>
      </c>
      <c r="G292" s="19">
        <f t="shared" si="111"/>
        <v>0</v>
      </c>
      <c r="H292" s="19">
        <f>H299+H311</f>
        <v>8348.6</v>
      </c>
      <c r="I292" s="19">
        <f>I299+I311</f>
        <v>0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</row>
    <row r="293" spans="1:241" s="7" customFormat="1">
      <c r="A293" s="42"/>
      <c r="B293" s="58"/>
      <c r="C293" s="36">
        <v>2026</v>
      </c>
      <c r="D293" s="19">
        <f>SUM(E293:I293)</f>
        <v>5000</v>
      </c>
      <c r="E293" s="19">
        <f t="shared" ref="E293:G293" si="112">E300</f>
        <v>0</v>
      </c>
      <c r="F293" s="19">
        <f t="shared" si="112"/>
        <v>0</v>
      </c>
      <c r="G293" s="19">
        <f t="shared" si="112"/>
        <v>0</v>
      </c>
      <c r="H293" s="19">
        <f>H300</f>
        <v>5000</v>
      </c>
      <c r="I293" s="19">
        <f>I300</f>
        <v>0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</row>
    <row r="294" spans="1:241" s="7" customFormat="1">
      <c r="A294" s="42"/>
      <c r="B294" s="58"/>
      <c r="C294" s="36">
        <v>2027</v>
      </c>
      <c r="D294" s="19">
        <f>SUM(E294:I294)</f>
        <v>5000</v>
      </c>
      <c r="E294" s="19">
        <f t="shared" ref="E294:G294" si="113">E301+E313</f>
        <v>0</v>
      </c>
      <c r="F294" s="19">
        <f t="shared" si="113"/>
        <v>0</v>
      </c>
      <c r="G294" s="19">
        <f t="shared" si="113"/>
        <v>0</v>
      </c>
      <c r="H294" s="19">
        <f>H301+H313</f>
        <v>5000</v>
      </c>
      <c r="I294" s="19">
        <f>I301+I313</f>
        <v>0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</row>
    <row r="295" spans="1:241" s="7" customFormat="1">
      <c r="A295" s="42"/>
      <c r="B295" s="58"/>
      <c r="C295" s="36" t="s">
        <v>17</v>
      </c>
      <c r="D295" s="26">
        <f>SUM(D289:D294)</f>
        <v>41846.299999999996</v>
      </c>
      <c r="E295" s="26">
        <f t="shared" ref="E295:I295" si="114">SUM(E289:E294)</f>
        <v>0</v>
      </c>
      <c r="F295" s="26">
        <f t="shared" si="114"/>
        <v>0</v>
      </c>
      <c r="G295" s="26">
        <f t="shared" si="114"/>
        <v>0</v>
      </c>
      <c r="H295" s="26">
        <f t="shared" si="114"/>
        <v>41846.299999999996</v>
      </c>
      <c r="I295" s="26">
        <f t="shared" si="114"/>
        <v>0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</row>
    <row r="296" spans="1:241" s="7" customFormat="1">
      <c r="A296" s="44" t="s">
        <v>50</v>
      </c>
      <c r="B296" s="57"/>
      <c r="C296" s="37">
        <v>2022</v>
      </c>
      <c r="D296" s="25">
        <f t="shared" ref="D296:D301" si="115">SUM(E296:I296)</f>
        <v>8188.1</v>
      </c>
      <c r="E296" s="18">
        <v>0</v>
      </c>
      <c r="F296" s="18">
        <v>0</v>
      </c>
      <c r="G296" s="18">
        <v>0</v>
      </c>
      <c r="H296" s="18">
        <v>8188.1</v>
      </c>
      <c r="I296" s="18">
        <v>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</row>
    <row r="297" spans="1:241" s="7" customFormat="1">
      <c r="A297" s="45"/>
      <c r="B297" s="57"/>
      <c r="C297" s="37">
        <v>2023</v>
      </c>
      <c r="D297" s="25">
        <f t="shared" si="115"/>
        <v>7833.4</v>
      </c>
      <c r="E297" s="18">
        <v>0</v>
      </c>
      <c r="F297" s="18">
        <v>0</v>
      </c>
      <c r="G297" s="18">
        <v>0</v>
      </c>
      <c r="H297" s="18">
        <v>7833.4</v>
      </c>
      <c r="I297" s="18">
        <v>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</row>
    <row r="298" spans="1:241" s="7" customFormat="1">
      <c r="A298" s="45"/>
      <c r="B298" s="57"/>
      <c r="C298" s="37">
        <v>2024</v>
      </c>
      <c r="D298" s="25">
        <f t="shared" si="115"/>
        <v>5000</v>
      </c>
      <c r="E298" s="18">
        <v>0</v>
      </c>
      <c r="F298" s="18">
        <v>0</v>
      </c>
      <c r="G298" s="18">
        <v>0</v>
      </c>
      <c r="H298" s="18">
        <v>5000</v>
      </c>
      <c r="I298" s="18">
        <v>0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</row>
    <row r="299" spans="1:241" s="7" customFormat="1">
      <c r="A299" s="45"/>
      <c r="B299" s="57"/>
      <c r="C299" s="37">
        <v>2025</v>
      </c>
      <c r="D299" s="25">
        <f t="shared" si="115"/>
        <v>5000</v>
      </c>
      <c r="E299" s="18">
        <v>0</v>
      </c>
      <c r="F299" s="18">
        <v>0</v>
      </c>
      <c r="G299" s="18">
        <v>0</v>
      </c>
      <c r="H299" s="18">
        <v>5000</v>
      </c>
      <c r="I299" s="18">
        <v>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</row>
    <row r="300" spans="1:241" s="7" customFormat="1">
      <c r="A300" s="45"/>
      <c r="B300" s="57"/>
      <c r="C300" s="37">
        <v>2026</v>
      </c>
      <c r="D300" s="25">
        <f t="shared" si="115"/>
        <v>5000</v>
      </c>
      <c r="E300" s="18">
        <v>0</v>
      </c>
      <c r="F300" s="18">
        <v>0</v>
      </c>
      <c r="G300" s="18">
        <v>0</v>
      </c>
      <c r="H300" s="18">
        <v>5000</v>
      </c>
      <c r="I300" s="18">
        <v>0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</row>
    <row r="301" spans="1:241" s="7" customFormat="1">
      <c r="A301" s="45"/>
      <c r="B301" s="57"/>
      <c r="C301" s="37">
        <v>2027</v>
      </c>
      <c r="D301" s="25">
        <f t="shared" si="115"/>
        <v>5000</v>
      </c>
      <c r="E301" s="18">
        <v>0</v>
      </c>
      <c r="F301" s="18">
        <v>0</v>
      </c>
      <c r="G301" s="18">
        <v>0</v>
      </c>
      <c r="H301" s="18">
        <v>5000</v>
      </c>
      <c r="I301" s="18">
        <v>0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</row>
    <row r="302" spans="1:241" s="7" customFormat="1">
      <c r="A302" s="46"/>
      <c r="B302" s="57"/>
      <c r="C302" s="37" t="s">
        <v>17</v>
      </c>
      <c r="D302" s="25">
        <f>SUM(D296:D301)</f>
        <v>36021.5</v>
      </c>
      <c r="E302" s="25">
        <f t="shared" ref="E302:I302" si="116">SUM(E296:E301)</f>
        <v>0</v>
      </c>
      <c r="F302" s="25">
        <f t="shared" si="116"/>
        <v>0</v>
      </c>
      <c r="G302" s="25">
        <f t="shared" si="116"/>
        <v>0</v>
      </c>
      <c r="H302" s="25">
        <f t="shared" si="116"/>
        <v>36021.5</v>
      </c>
      <c r="I302" s="25">
        <f t="shared" si="116"/>
        <v>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</row>
    <row r="303" spans="1:241" s="7" customFormat="1" ht="18.75" customHeight="1">
      <c r="A303" s="44" t="s">
        <v>74</v>
      </c>
      <c r="B303" s="57"/>
      <c r="C303" s="37">
        <v>2022</v>
      </c>
      <c r="D303" s="25">
        <f>SUM(E303:I303)</f>
        <v>1198</v>
      </c>
      <c r="E303" s="18">
        <v>0</v>
      </c>
      <c r="F303" s="18">
        <v>0</v>
      </c>
      <c r="G303" s="18">
        <v>0</v>
      </c>
      <c r="H303" s="18">
        <v>1198</v>
      </c>
      <c r="I303" s="18">
        <v>0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</row>
    <row r="304" spans="1:241" s="7" customFormat="1">
      <c r="A304" s="45"/>
      <c r="B304" s="57"/>
      <c r="C304" s="37">
        <v>2023</v>
      </c>
      <c r="D304" s="25">
        <f>SUM(E304:I304)</f>
        <v>658.1</v>
      </c>
      <c r="E304" s="18">
        <v>0</v>
      </c>
      <c r="F304" s="18">
        <v>0</v>
      </c>
      <c r="G304" s="18">
        <v>0</v>
      </c>
      <c r="H304" s="18">
        <v>658.1</v>
      </c>
      <c r="I304" s="18">
        <v>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</row>
    <row r="305" spans="1:241" s="7" customFormat="1">
      <c r="A305" s="45"/>
      <c r="B305" s="57"/>
      <c r="C305" s="37">
        <v>2024</v>
      </c>
      <c r="D305" s="25">
        <f>SUM(E305:I305)</f>
        <v>420</v>
      </c>
      <c r="E305" s="18">
        <v>0</v>
      </c>
      <c r="F305" s="18">
        <v>0</v>
      </c>
      <c r="G305" s="18">
        <v>0</v>
      </c>
      <c r="H305" s="18">
        <v>420</v>
      </c>
      <c r="I305" s="18">
        <v>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</row>
    <row r="306" spans="1:241" s="7" customFormat="1">
      <c r="A306" s="46"/>
      <c r="B306" s="57"/>
      <c r="C306" s="37" t="s">
        <v>17</v>
      </c>
      <c r="D306" s="25">
        <f t="shared" ref="D306:I306" si="117">SUM(D303:D305)</f>
        <v>2276.1</v>
      </c>
      <c r="E306" s="25">
        <f t="shared" si="117"/>
        <v>0</v>
      </c>
      <c r="F306" s="25">
        <f t="shared" si="117"/>
        <v>0</v>
      </c>
      <c r="G306" s="25">
        <f t="shared" si="117"/>
        <v>0</v>
      </c>
      <c r="H306" s="25">
        <f t="shared" si="117"/>
        <v>2276.1</v>
      </c>
      <c r="I306" s="25">
        <f t="shared" si="117"/>
        <v>0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</row>
    <row r="307" spans="1:241" s="7" customFormat="1" ht="18" customHeight="1">
      <c r="A307" s="44" t="s">
        <v>54</v>
      </c>
      <c r="B307" s="47"/>
      <c r="C307" s="37">
        <v>2024</v>
      </c>
      <c r="D307" s="18">
        <f>SUM(E307:I307)</f>
        <v>121</v>
      </c>
      <c r="E307" s="18">
        <v>0</v>
      </c>
      <c r="F307" s="18">
        <v>0</v>
      </c>
      <c r="G307" s="18">
        <v>0</v>
      </c>
      <c r="H307" s="18">
        <v>121</v>
      </c>
      <c r="I307" s="18">
        <v>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</row>
    <row r="308" spans="1:241" s="7" customFormat="1" ht="23.25" customHeight="1">
      <c r="A308" s="46"/>
      <c r="B308" s="49"/>
      <c r="C308" s="37" t="s">
        <v>17</v>
      </c>
      <c r="D308" s="18">
        <f t="shared" ref="D308:I308" si="118">SUM(D307:D307)</f>
        <v>121</v>
      </c>
      <c r="E308" s="18">
        <f t="shared" si="118"/>
        <v>0</v>
      </c>
      <c r="F308" s="18">
        <f t="shared" si="118"/>
        <v>0</v>
      </c>
      <c r="G308" s="18">
        <f t="shared" si="118"/>
        <v>0</v>
      </c>
      <c r="H308" s="18">
        <f t="shared" si="118"/>
        <v>121</v>
      </c>
      <c r="I308" s="18">
        <f t="shared" si="118"/>
        <v>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</row>
    <row r="309" spans="1:241" s="7" customFormat="1" ht="18" customHeight="1">
      <c r="A309" s="44" t="s">
        <v>0</v>
      </c>
      <c r="B309" s="47"/>
      <c r="C309" s="37">
        <v>2024</v>
      </c>
      <c r="D309" s="18">
        <f>SUM(E309:I309)</f>
        <v>79.099999999999994</v>
      </c>
      <c r="E309" s="18">
        <v>0</v>
      </c>
      <c r="F309" s="18">
        <v>0</v>
      </c>
      <c r="G309" s="18">
        <v>0</v>
      </c>
      <c r="H309" s="18">
        <v>79.099999999999994</v>
      </c>
      <c r="I309" s="18">
        <v>0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</row>
    <row r="310" spans="1:241" s="7" customFormat="1" ht="35.25" customHeight="1">
      <c r="A310" s="46"/>
      <c r="B310" s="49"/>
      <c r="C310" s="37" t="s">
        <v>17</v>
      </c>
      <c r="D310" s="18">
        <f t="shared" ref="D310:I310" si="119">SUM(D309:D309)</f>
        <v>79.099999999999994</v>
      </c>
      <c r="E310" s="18">
        <f t="shared" si="119"/>
        <v>0</v>
      </c>
      <c r="F310" s="18">
        <f t="shared" si="119"/>
        <v>0</v>
      </c>
      <c r="G310" s="18">
        <f t="shared" si="119"/>
        <v>0</v>
      </c>
      <c r="H310" s="18">
        <f t="shared" si="119"/>
        <v>79.099999999999994</v>
      </c>
      <c r="I310" s="18">
        <f t="shared" si="119"/>
        <v>0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</row>
    <row r="311" spans="1:241" s="7" customFormat="1" ht="18" customHeight="1">
      <c r="A311" s="45" t="s">
        <v>58</v>
      </c>
      <c r="B311" s="48"/>
      <c r="C311" s="37">
        <v>2025</v>
      </c>
      <c r="D311" s="18">
        <f>SUM(E311:I311)</f>
        <v>3348.6</v>
      </c>
      <c r="E311" s="18">
        <v>0</v>
      </c>
      <c r="F311" s="18">
        <v>0</v>
      </c>
      <c r="G311" s="18">
        <v>0</v>
      </c>
      <c r="H311" s="18">
        <v>3348.6</v>
      </c>
      <c r="I311" s="18">
        <v>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</row>
    <row r="312" spans="1:241" s="7" customFormat="1" ht="18" customHeight="1">
      <c r="A312" s="45"/>
      <c r="B312" s="48"/>
      <c r="C312" s="37">
        <v>2026</v>
      </c>
      <c r="D312" s="18">
        <f>SUM(E312:I312)</f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</row>
    <row r="313" spans="1:241" s="7" customFormat="1" ht="18" customHeight="1">
      <c r="A313" s="45"/>
      <c r="B313" s="48"/>
      <c r="C313" s="37">
        <v>2027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</row>
    <row r="314" spans="1:241" s="7" customFormat="1" ht="18" customHeight="1">
      <c r="A314" s="46"/>
      <c r="B314" s="49"/>
      <c r="C314" s="37" t="s">
        <v>17</v>
      </c>
      <c r="D314" s="18">
        <f>SUM(D311:D313)</f>
        <v>3348.6</v>
      </c>
      <c r="E314" s="18">
        <f t="shared" ref="E314:I314" si="120">SUM(E311:E313)</f>
        <v>0</v>
      </c>
      <c r="F314" s="18">
        <f t="shared" si="120"/>
        <v>0</v>
      </c>
      <c r="G314" s="18">
        <f t="shared" si="120"/>
        <v>0</v>
      </c>
      <c r="H314" s="18">
        <f t="shared" si="120"/>
        <v>3348.6</v>
      </c>
      <c r="I314" s="18">
        <f t="shared" si="120"/>
        <v>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</row>
    <row r="315" spans="1:241" s="7" customFormat="1">
      <c r="A315" s="38" t="s">
        <v>80</v>
      </c>
      <c r="B315" s="20"/>
      <c r="C315" s="21"/>
      <c r="D315" s="22"/>
      <c r="E315" s="23"/>
      <c r="F315" s="23"/>
      <c r="G315" s="23"/>
      <c r="H315" s="23"/>
      <c r="I315" s="24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</row>
    <row r="316" spans="1:241" s="7" customFormat="1">
      <c r="A316" s="55" t="s">
        <v>17</v>
      </c>
      <c r="B316" s="58"/>
      <c r="C316" s="36">
        <v>2022</v>
      </c>
      <c r="D316" s="19">
        <f t="shared" ref="D316:I317" si="121">D319+D322+D325+D328</f>
        <v>995.7</v>
      </c>
      <c r="E316" s="19">
        <f t="shared" si="121"/>
        <v>0</v>
      </c>
      <c r="F316" s="19">
        <f t="shared" si="121"/>
        <v>0</v>
      </c>
      <c r="G316" s="19">
        <f t="shared" si="121"/>
        <v>995.7</v>
      </c>
      <c r="H316" s="19">
        <f t="shared" si="121"/>
        <v>0</v>
      </c>
      <c r="I316" s="19">
        <f t="shared" si="121"/>
        <v>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</row>
    <row r="317" spans="1:241" s="7" customFormat="1">
      <c r="A317" s="66"/>
      <c r="B317" s="58"/>
      <c r="C317" s="36">
        <v>2023</v>
      </c>
      <c r="D317" s="19">
        <f t="shared" si="121"/>
        <v>1694.8</v>
      </c>
      <c r="E317" s="19">
        <f t="shared" si="121"/>
        <v>0</v>
      </c>
      <c r="F317" s="19">
        <f t="shared" si="121"/>
        <v>0</v>
      </c>
      <c r="G317" s="19">
        <f t="shared" si="121"/>
        <v>0</v>
      </c>
      <c r="H317" s="19">
        <f t="shared" si="121"/>
        <v>1694.8</v>
      </c>
      <c r="I317" s="19">
        <f t="shared" si="121"/>
        <v>0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</row>
    <row r="318" spans="1:241" s="7" customFormat="1">
      <c r="A318" s="56"/>
      <c r="B318" s="58"/>
      <c r="C318" s="36" t="s">
        <v>17</v>
      </c>
      <c r="D318" s="19">
        <f t="shared" ref="D318:I318" si="122">SUM(D316:D317)</f>
        <v>2690.5</v>
      </c>
      <c r="E318" s="19">
        <f t="shared" si="122"/>
        <v>0</v>
      </c>
      <c r="F318" s="19">
        <f t="shared" si="122"/>
        <v>0</v>
      </c>
      <c r="G318" s="19">
        <f t="shared" si="122"/>
        <v>995.7</v>
      </c>
      <c r="H318" s="19">
        <f t="shared" si="122"/>
        <v>1694.8</v>
      </c>
      <c r="I318" s="19">
        <f t="shared" si="122"/>
        <v>0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</row>
    <row r="319" spans="1:241" s="7" customFormat="1">
      <c r="A319" s="44" t="s">
        <v>70</v>
      </c>
      <c r="B319" s="57"/>
      <c r="C319" s="37">
        <v>2022</v>
      </c>
      <c r="D319" s="18">
        <f>SUM(E319:I319)</f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</row>
    <row r="320" spans="1:241" s="7" customFormat="1">
      <c r="A320" s="45"/>
      <c r="B320" s="57"/>
      <c r="C320" s="37">
        <v>2023</v>
      </c>
      <c r="D320" s="18">
        <f>SUM(E320:I320)</f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</row>
    <row r="321" spans="1:241" s="7" customFormat="1">
      <c r="A321" s="46"/>
      <c r="B321" s="57"/>
      <c r="C321" s="37" t="s">
        <v>17</v>
      </c>
      <c r="D321" s="18">
        <f>SUM(D319:D320)</f>
        <v>0</v>
      </c>
      <c r="E321" s="18">
        <f t="shared" ref="E321:I321" si="123">SUM(E319:E320)</f>
        <v>0</v>
      </c>
      <c r="F321" s="18">
        <f t="shared" si="123"/>
        <v>0</v>
      </c>
      <c r="G321" s="18">
        <f t="shared" si="123"/>
        <v>0</v>
      </c>
      <c r="H321" s="18">
        <f t="shared" si="123"/>
        <v>0</v>
      </c>
      <c r="I321" s="18">
        <f t="shared" si="123"/>
        <v>0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</row>
    <row r="322" spans="1:241" s="7" customFormat="1" ht="18.75" customHeight="1">
      <c r="A322" s="44" t="s">
        <v>51</v>
      </c>
      <c r="B322" s="57"/>
      <c r="C322" s="37">
        <v>2022</v>
      </c>
      <c r="D322" s="18">
        <f>SUM(E322:I322)</f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</row>
    <row r="323" spans="1:241" s="7" customFormat="1">
      <c r="A323" s="45"/>
      <c r="B323" s="57"/>
      <c r="C323" s="37">
        <v>2023</v>
      </c>
      <c r="D323" s="18">
        <f>SUM(E323:I323)</f>
        <v>1694.8</v>
      </c>
      <c r="E323" s="18">
        <v>0</v>
      </c>
      <c r="F323" s="18">
        <v>0</v>
      </c>
      <c r="G323" s="18">
        <v>0</v>
      </c>
      <c r="H323" s="18">
        <f>967.3+727.5</f>
        <v>1694.8</v>
      </c>
      <c r="I323" s="18">
        <v>0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</row>
    <row r="324" spans="1:241" s="7" customFormat="1">
      <c r="A324" s="46"/>
      <c r="B324" s="57"/>
      <c r="C324" s="37" t="s">
        <v>17</v>
      </c>
      <c r="D324" s="18">
        <f t="shared" ref="D324:I324" si="124">SUM(D322:D323)</f>
        <v>1694.8</v>
      </c>
      <c r="E324" s="18">
        <f t="shared" si="124"/>
        <v>0</v>
      </c>
      <c r="F324" s="18">
        <f t="shared" si="124"/>
        <v>0</v>
      </c>
      <c r="G324" s="18">
        <f t="shared" si="124"/>
        <v>0</v>
      </c>
      <c r="H324" s="18">
        <f t="shared" si="124"/>
        <v>1694.8</v>
      </c>
      <c r="I324" s="18">
        <f t="shared" si="124"/>
        <v>0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</row>
    <row r="325" spans="1:241" s="7" customFormat="1">
      <c r="A325" s="44" t="s">
        <v>71</v>
      </c>
      <c r="B325" s="57"/>
      <c r="C325" s="37">
        <v>2022</v>
      </c>
      <c r="D325" s="18">
        <f>SUM(E325:I325)</f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</row>
    <row r="326" spans="1:241" s="7" customFormat="1">
      <c r="A326" s="45"/>
      <c r="B326" s="57"/>
      <c r="C326" s="37">
        <v>2023</v>
      </c>
      <c r="D326" s="18">
        <f>SUM(E326:I326)</f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</row>
    <row r="327" spans="1:241" s="7" customFormat="1">
      <c r="A327" s="46"/>
      <c r="B327" s="57"/>
      <c r="C327" s="37" t="s">
        <v>17</v>
      </c>
      <c r="D327" s="18">
        <f>SUM(D325:D326)</f>
        <v>0</v>
      </c>
      <c r="E327" s="18">
        <f t="shared" ref="E327:I327" si="125">SUM(E325:E326)</f>
        <v>0</v>
      </c>
      <c r="F327" s="18">
        <f t="shared" si="125"/>
        <v>0</v>
      </c>
      <c r="G327" s="18">
        <f t="shared" si="125"/>
        <v>0</v>
      </c>
      <c r="H327" s="18">
        <f t="shared" si="125"/>
        <v>0</v>
      </c>
      <c r="I327" s="18">
        <f t="shared" si="125"/>
        <v>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</row>
    <row r="328" spans="1:241" s="7" customFormat="1" ht="18.75" customHeight="1">
      <c r="A328" s="44" t="s">
        <v>52</v>
      </c>
      <c r="B328" s="57"/>
      <c r="C328" s="37">
        <v>2022</v>
      </c>
      <c r="D328" s="18">
        <f>SUM(E328:I328)</f>
        <v>995.7</v>
      </c>
      <c r="E328" s="18">
        <v>0</v>
      </c>
      <c r="F328" s="18">
        <v>0</v>
      </c>
      <c r="G328" s="18">
        <v>995.7</v>
      </c>
      <c r="H328" s="18">
        <v>0</v>
      </c>
      <c r="I328" s="18">
        <v>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</row>
    <row r="329" spans="1:241" s="7" customFormat="1">
      <c r="A329" s="45"/>
      <c r="B329" s="57"/>
      <c r="C329" s="37">
        <v>2023</v>
      </c>
      <c r="D329" s="18">
        <f>SUM(E329:I329)</f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</row>
    <row r="330" spans="1:241" s="7" customFormat="1" ht="21" customHeight="1">
      <c r="A330" s="46"/>
      <c r="B330" s="57"/>
      <c r="C330" s="37" t="s">
        <v>17</v>
      </c>
      <c r="D330" s="18">
        <f t="shared" ref="D330:I330" si="126">SUM(D328:D329)</f>
        <v>995.7</v>
      </c>
      <c r="E330" s="18">
        <f t="shared" si="126"/>
        <v>0</v>
      </c>
      <c r="F330" s="18">
        <f t="shared" si="126"/>
        <v>0</v>
      </c>
      <c r="G330" s="18">
        <f t="shared" si="126"/>
        <v>995.7</v>
      </c>
      <c r="H330" s="18">
        <f t="shared" si="126"/>
        <v>0</v>
      </c>
      <c r="I330" s="18">
        <f t="shared" si="126"/>
        <v>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</row>
    <row r="331" spans="1:241" s="7" customFormat="1">
      <c r="A331" s="38" t="s">
        <v>81</v>
      </c>
      <c r="B331" s="20"/>
      <c r="C331" s="21"/>
      <c r="D331" s="22"/>
      <c r="E331" s="23"/>
      <c r="F331" s="23"/>
      <c r="G331" s="23"/>
      <c r="H331" s="23"/>
      <c r="I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</row>
    <row r="332" spans="1:241" s="7" customFormat="1">
      <c r="A332" s="42" t="s">
        <v>17</v>
      </c>
      <c r="B332" s="58"/>
      <c r="C332" s="36">
        <v>2022</v>
      </c>
      <c r="D332" s="19">
        <f t="shared" ref="D332:I337" si="127">D339</f>
        <v>41170.199999999997</v>
      </c>
      <c r="E332" s="19">
        <f t="shared" si="127"/>
        <v>0</v>
      </c>
      <c r="F332" s="19">
        <f t="shared" si="127"/>
        <v>0</v>
      </c>
      <c r="G332" s="19">
        <f t="shared" si="127"/>
        <v>0</v>
      </c>
      <c r="H332" s="19">
        <f t="shared" si="127"/>
        <v>41170.199999999997</v>
      </c>
      <c r="I332" s="19">
        <f t="shared" si="127"/>
        <v>0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</row>
    <row r="333" spans="1:241" s="7" customFormat="1">
      <c r="A333" s="42"/>
      <c r="B333" s="58"/>
      <c r="C333" s="36">
        <v>2023</v>
      </c>
      <c r="D333" s="19">
        <f t="shared" si="127"/>
        <v>43688.6</v>
      </c>
      <c r="E333" s="19">
        <f t="shared" si="127"/>
        <v>0</v>
      </c>
      <c r="F333" s="19">
        <f t="shared" si="127"/>
        <v>0</v>
      </c>
      <c r="G333" s="19">
        <f t="shared" si="127"/>
        <v>0</v>
      </c>
      <c r="H333" s="19">
        <f t="shared" si="127"/>
        <v>43688.6</v>
      </c>
      <c r="I333" s="19">
        <f t="shared" si="127"/>
        <v>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</row>
    <row r="334" spans="1:241" s="7" customFormat="1">
      <c r="A334" s="42"/>
      <c r="B334" s="58"/>
      <c r="C334" s="36">
        <v>2024</v>
      </c>
      <c r="D334" s="19">
        <f t="shared" si="127"/>
        <v>49854.7</v>
      </c>
      <c r="E334" s="19">
        <f t="shared" si="127"/>
        <v>0</v>
      </c>
      <c r="F334" s="19">
        <f t="shared" si="127"/>
        <v>0</v>
      </c>
      <c r="G334" s="19">
        <f t="shared" si="127"/>
        <v>0</v>
      </c>
      <c r="H334" s="19">
        <f t="shared" si="127"/>
        <v>49854.7</v>
      </c>
      <c r="I334" s="19">
        <f t="shared" si="127"/>
        <v>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</row>
    <row r="335" spans="1:241" s="7" customFormat="1">
      <c r="A335" s="42"/>
      <c r="B335" s="58"/>
      <c r="C335" s="36">
        <v>2025</v>
      </c>
      <c r="D335" s="19">
        <f t="shared" si="127"/>
        <v>53864.4</v>
      </c>
      <c r="E335" s="19">
        <f t="shared" si="127"/>
        <v>0</v>
      </c>
      <c r="F335" s="19">
        <f t="shared" si="127"/>
        <v>0</v>
      </c>
      <c r="G335" s="19">
        <f t="shared" si="127"/>
        <v>0</v>
      </c>
      <c r="H335" s="19">
        <f t="shared" si="127"/>
        <v>53864.4</v>
      </c>
      <c r="I335" s="19">
        <f t="shared" si="127"/>
        <v>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</row>
    <row r="336" spans="1:241" s="7" customFormat="1">
      <c r="A336" s="42"/>
      <c r="B336" s="58"/>
      <c r="C336" s="36">
        <v>2026</v>
      </c>
      <c r="D336" s="19">
        <f t="shared" si="127"/>
        <v>51565.2</v>
      </c>
      <c r="E336" s="19">
        <f t="shared" si="127"/>
        <v>0</v>
      </c>
      <c r="F336" s="19">
        <f t="shared" si="127"/>
        <v>0</v>
      </c>
      <c r="G336" s="19">
        <f t="shared" si="127"/>
        <v>0</v>
      </c>
      <c r="H336" s="19">
        <f t="shared" si="127"/>
        <v>51565.2</v>
      </c>
      <c r="I336" s="19">
        <f t="shared" si="127"/>
        <v>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</row>
    <row r="337" spans="1:241" s="7" customFormat="1">
      <c r="A337" s="42"/>
      <c r="B337" s="58"/>
      <c r="C337" s="36">
        <v>2027</v>
      </c>
      <c r="D337" s="19">
        <f t="shared" si="127"/>
        <v>53137</v>
      </c>
      <c r="E337" s="19">
        <f t="shared" si="127"/>
        <v>0</v>
      </c>
      <c r="F337" s="19">
        <f t="shared" si="127"/>
        <v>0</v>
      </c>
      <c r="G337" s="19">
        <f t="shared" si="127"/>
        <v>0</v>
      </c>
      <c r="H337" s="19">
        <f>H344</f>
        <v>53137</v>
      </c>
      <c r="I337" s="19">
        <f>I344</f>
        <v>0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</row>
    <row r="338" spans="1:241" s="7" customFormat="1">
      <c r="A338" s="42"/>
      <c r="B338" s="58"/>
      <c r="C338" s="36" t="s">
        <v>17</v>
      </c>
      <c r="D338" s="19">
        <f>SUM(D332:D337)</f>
        <v>293280.09999999998</v>
      </c>
      <c r="E338" s="19">
        <f t="shared" ref="E338:I338" si="128">SUM(E332:E337)</f>
        <v>0</v>
      </c>
      <c r="F338" s="19">
        <f t="shared" si="128"/>
        <v>0</v>
      </c>
      <c r="G338" s="19">
        <f t="shared" si="128"/>
        <v>0</v>
      </c>
      <c r="H338" s="19">
        <f t="shared" si="128"/>
        <v>293280.09999999998</v>
      </c>
      <c r="I338" s="19">
        <f t="shared" si="128"/>
        <v>0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</row>
    <row r="339" spans="1:241" s="7" customFormat="1">
      <c r="A339" s="44" t="s">
        <v>53</v>
      </c>
      <c r="B339" s="57"/>
      <c r="C339" s="37">
        <v>2022</v>
      </c>
      <c r="D339" s="18">
        <f t="shared" ref="D339:D344" si="129">SUM(E339:I339)</f>
        <v>41170.199999999997</v>
      </c>
      <c r="E339" s="18">
        <v>0</v>
      </c>
      <c r="F339" s="18">
        <v>0</v>
      </c>
      <c r="G339" s="18">
        <v>0</v>
      </c>
      <c r="H339" s="18">
        <v>41170.199999999997</v>
      </c>
      <c r="I339" s="18">
        <v>0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</row>
    <row r="340" spans="1:241" s="7" customFormat="1">
      <c r="A340" s="45"/>
      <c r="B340" s="57"/>
      <c r="C340" s="37">
        <v>2023</v>
      </c>
      <c r="D340" s="18">
        <f t="shared" si="129"/>
        <v>43688.6</v>
      </c>
      <c r="E340" s="18">
        <v>0</v>
      </c>
      <c r="F340" s="18">
        <v>0</v>
      </c>
      <c r="G340" s="18">
        <v>0</v>
      </c>
      <c r="H340" s="18">
        <v>43688.6</v>
      </c>
      <c r="I340" s="18">
        <v>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</row>
    <row r="341" spans="1:241" s="7" customFormat="1">
      <c r="A341" s="45"/>
      <c r="B341" s="57"/>
      <c r="C341" s="37">
        <v>2024</v>
      </c>
      <c r="D341" s="18">
        <f t="shared" si="129"/>
        <v>49854.7</v>
      </c>
      <c r="E341" s="18">
        <v>0</v>
      </c>
      <c r="F341" s="18">
        <v>0</v>
      </c>
      <c r="G341" s="18">
        <v>0</v>
      </c>
      <c r="H341" s="18">
        <v>49854.7</v>
      </c>
      <c r="I341" s="18">
        <v>0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</row>
    <row r="342" spans="1:241" s="7" customFormat="1">
      <c r="A342" s="45"/>
      <c r="B342" s="57"/>
      <c r="C342" s="37">
        <v>2025</v>
      </c>
      <c r="D342" s="18">
        <f t="shared" si="129"/>
        <v>53864.4</v>
      </c>
      <c r="E342" s="18">
        <v>0</v>
      </c>
      <c r="F342" s="18">
        <v>0</v>
      </c>
      <c r="G342" s="18">
        <v>0</v>
      </c>
      <c r="H342" s="18">
        <v>53864.4</v>
      </c>
      <c r="I342" s="18">
        <v>0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</row>
    <row r="343" spans="1:241" s="7" customFormat="1">
      <c r="A343" s="45"/>
      <c r="B343" s="57"/>
      <c r="C343" s="37">
        <v>2026</v>
      </c>
      <c r="D343" s="18">
        <f t="shared" si="129"/>
        <v>51565.2</v>
      </c>
      <c r="E343" s="18">
        <v>0</v>
      </c>
      <c r="F343" s="18">
        <v>0</v>
      </c>
      <c r="G343" s="18">
        <v>0</v>
      </c>
      <c r="H343" s="18">
        <v>51565.2</v>
      </c>
      <c r="I343" s="18">
        <v>0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</row>
    <row r="344" spans="1:241" s="7" customFormat="1">
      <c r="A344" s="45"/>
      <c r="B344" s="57"/>
      <c r="C344" s="37">
        <v>2027</v>
      </c>
      <c r="D344" s="18">
        <f t="shared" si="129"/>
        <v>53137</v>
      </c>
      <c r="E344" s="18">
        <v>0</v>
      </c>
      <c r="F344" s="18">
        <v>0</v>
      </c>
      <c r="G344" s="18">
        <v>0</v>
      </c>
      <c r="H344" s="18">
        <v>53137</v>
      </c>
      <c r="I344" s="18">
        <v>0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</row>
    <row r="345" spans="1:241" s="7" customFormat="1">
      <c r="A345" s="46"/>
      <c r="B345" s="57"/>
      <c r="C345" s="37" t="s">
        <v>17</v>
      </c>
      <c r="D345" s="18">
        <f>SUM(D339:D344)</f>
        <v>293280.09999999998</v>
      </c>
      <c r="E345" s="18">
        <f t="shared" ref="E345:I345" si="130">SUM(E339:E344)</f>
        <v>0</v>
      </c>
      <c r="F345" s="18">
        <f t="shared" si="130"/>
        <v>0</v>
      </c>
      <c r="G345" s="18">
        <f t="shared" si="130"/>
        <v>0</v>
      </c>
      <c r="H345" s="18">
        <f t="shared" si="130"/>
        <v>293280.09999999998</v>
      </c>
      <c r="I345" s="18">
        <f t="shared" si="130"/>
        <v>0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</row>
  </sheetData>
  <mergeCells count="156">
    <mergeCell ref="H1:I1"/>
    <mergeCell ref="E4:I4"/>
    <mergeCell ref="A339:A345"/>
    <mergeCell ref="B339:B345"/>
    <mergeCell ref="A325:A327"/>
    <mergeCell ref="B325:B327"/>
    <mergeCell ref="A328:A330"/>
    <mergeCell ref="B328:B330"/>
    <mergeCell ref="A332:A338"/>
    <mergeCell ref="B332:B338"/>
    <mergeCell ref="A316:A318"/>
    <mergeCell ref="B316:B318"/>
    <mergeCell ref="A319:A321"/>
    <mergeCell ref="B319:B321"/>
    <mergeCell ref="A322:A324"/>
    <mergeCell ref="B322:B324"/>
    <mergeCell ref="A307:A308"/>
    <mergeCell ref="B307:B308"/>
    <mergeCell ref="A309:A310"/>
    <mergeCell ref="B309:B310"/>
    <mergeCell ref="A311:A314"/>
    <mergeCell ref="B311:B314"/>
    <mergeCell ref="A289:A295"/>
    <mergeCell ref="B289:B295"/>
    <mergeCell ref="A296:A302"/>
    <mergeCell ref="B296:B302"/>
    <mergeCell ref="A303:A306"/>
    <mergeCell ref="B303:B306"/>
    <mergeCell ref="A277:I277"/>
    <mergeCell ref="A278:A281"/>
    <mergeCell ref="B278:B281"/>
    <mergeCell ref="A282:A285"/>
    <mergeCell ref="B282:B285"/>
    <mergeCell ref="A286:A287"/>
    <mergeCell ref="B286:B287"/>
    <mergeCell ref="A268:A270"/>
    <mergeCell ref="B268:B270"/>
    <mergeCell ref="A271:A274"/>
    <mergeCell ref="B271:B274"/>
    <mergeCell ref="A275:A276"/>
    <mergeCell ref="B275:B276"/>
    <mergeCell ref="A246:A252"/>
    <mergeCell ref="B246:B252"/>
    <mergeCell ref="A254:A260"/>
    <mergeCell ref="B254:B260"/>
    <mergeCell ref="A261:A267"/>
    <mergeCell ref="B261:B267"/>
    <mergeCell ref="A228:A234"/>
    <mergeCell ref="B228:B234"/>
    <mergeCell ref="A235:A237"/>
    <mergeCell ref="B235:B237"/>
    <mergeCell ref="A239:A245"/>
    <mergeCell ref="B239:B245"/>
    <mergeCell ref="A212:A215"/>
    <mergeCell ref="B212:B215"/>
    <mergeCell ref="A216:A219"/>
    <mergeCell ref="B216:B219"/>
    <mergeCell ref="A220:I220"/>
    <mergeCell ref="A221:A227"/>
    <mergeCell ref="B221:B227"/>
    <mergeCell ref="A203:A205"/>
    <mergeCell ref="B203:B205"/>
    <mergeCell ref="A206:A208"/>
    <mergeCell ref="B206:B208"/>
    <mergeCell ref="A209:A211"/>
    <mergeCell ref="B209:B211"/>
    <mergeCell ref="A186:A192"/>
    <mergeCell ref="B186:B192"/>
    <mergeCell ref="A193:A199"/>
    <mergeCell ref="B193:B199"/>
    <mergeCell ref="A200:A202"/>
    <mergeCell ref="B200:B202"/>
    <mergeCell ref="A168:A174"/>
    <mergeCell ref="B168:B174"/>
    <mergeCell ref="A175:A181"/>
    <mergeCell ref="B175:B181"/>
    <mergeCell ref="A182:A185"/>
    <mergeCell ref="B182:B185"/>
    <mergeCell ref="A146:A152"/>
    <mergeCell ref="B146:B152"/>
    <mergeCell ref="A154:A160"/>
    <mergeCell ref="B154:B160"/>
    <mergeCell ref="A161:A167"/>
    <mergeCell ref="B161:B167"/>
    <mergeCell ref="A136:A140"/>
    <mergeCell ref="B136:B140"/>
    <mergeCell ref="A141:A142"/>
    <mergeCell ref="B141:B142"/>
    <mergeCell ref="A143:A144"/>
    <mergeCell ref="B143:B144"/>
    <mergeCell ref="A127:A128"/>
    <mergeCell ref="B127:B128"/>
    <mergeCell ref="A129:A130"/>
    <mergeCell ref="B129:B130"/>
    <mergeCell ref="A131:A135"/>
    <mergeCell ref="B131:B135"/>
    <mergeCell ref="A112:A116"/>
    <mergeCell ref="B112:B116"/>
    <mergeCell ref="A117:A121"/>
    <mergeCell ref="B117:B121"/>
    <mergeCell ref="A122:A126"/>
    <mergeCell ref="B122:B126"/>
    <mergeCell ref="A97:A101"/>
    <mergeCell ref="B97:B101"/>
    <mergeCell ref="A102:A106"/>
    <mergeCell ref="B102:B106"/>
    <mergeCell ref="A107:A111"/>
    <mergeCell ref="B107:B111"/>
    <mergeCell ref="A86:A88"/>
    <mergeCell ref="B86:B88"/>
    <mergeCell ref="A89:A91"/>
    <mergeCell ref="B89:B91"/>
    <mergeCell ref="A92:A96"/>
    <mergeCell ref="B92:B96"/>
    <mergeCell ref="A77:A79"/>
    <mergeCell ref="B77:B79"/>
    <mergeCell ref="A80:A82"/>
    <mergeCell ref="B80:B82"/>
    <mergeCell ref="A83:A85"/>
    <mergeCell ref="B83:B85"/>
    <mergeCell ref="A59:A61"/>
    <mergeCell ref="B59:B61"/>
    <mergeCell ref="A50:A52"/>
    <mergeCell ref="B50:B52"/>
    <mergeCell ref="A53:A55"/>
    <mergeCell ref="B53:B55"/>
    <mergeCell ref="A56:A58"/>
    <mergeCell ref="B56:B58"/>
    <mergeCell ref="A47:A49"/>
    <mergeCell ref="B47:B49"/>
    <mergeCell ref="A68:A70"/>
    <mergeCell ref="B68:B70"/>
    <mergeCell ref="A71:A73"/>
    <mergeCell ref="B71:B73"/>
    <mergeCell ref="A74:A76"/>
    <mergeCell ref="B74:B76"/>
    <mergeCell ref="A62:A64"/>
    <mergeCell ref="B62:B64"/>
    <mergeCell ref="A65:A67"/>
    <mergeCell ref="B65:B67"/>
    <mergeCell ref="A9:A10"/>
    <mergeCell ref="B9:B10"/>
    <mergeCell ref="C9:C10"/>
    <mergeCell ref="D9:I9"/>
    <mergeCell ref="A12:A18"/>
    <mergeCell ref="B12:B18"/>
    <mergeCell ref="A37:A43"/>
    <mergeCell ref="B37:B43"/>
    <mergeCell ref="A44:A46"/>
    <mergeCell ref="B44:B46"/>
    <mergeCell ref="A20:A26"/>
    <mergeCell ref="B20:B26"/>
    <mergeCell ref="A27:A33"/>
    <mergeCell ref="B27:B33"/>
    <mergeCell ref="A34:A36"/>
    <mergeCell ref="B34:B36"/>
  </mergeCells>
  <hyperlinks>
    <hyperlink ref="I3" location="sub_1000" display="sub_1000"/>
  </hyperlinks>
  <pageMargins left="0.70866141732283472" right="0.70866141732283472" top="1.1417322834645669" bottom="0.55118110236220474" header="0.31496062992125984" footer="0.31496062992125984"/>
  <pageSetup paperSize="9" scale="72" fitToHeight="0" orientation="landscape" r:id="rId1"/>
  <rowBreaks count="11" manualBreakCount="11">
    <brk id="25" max="8" man="1"/>
    <brk id="55" max="8" man="1"/>
    <brk id="85" max="8" man="1"/>
    <brk id="116" max="8" man="1"/>
    <brk id="142" max="8" man="1"/>
    <brk id="174" max="8" man="1"/>
    <brk id="202" max="8" man="1"/>
    <brk id="237" max="8" man="1"/>
    <brk id="270" max="8" man="1"/>
    <brk id="302" max="8" man="1"/>
    <brk id="3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</vt:lpstr>
      <vt:lpstr>'Приложение №3'!Область_печати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2025-03-06T08:01:05Z</dcterms:modified>
</cp:coreProperties>
</file>