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30"/>
  </bookViews>
  <sheets>
    <sheet name="Приложение № 3" sheetId="16" r:id="rId1"/>
  </sheets>
  <definedNames>
    <definedName name="APPT" localSheetId="0">#REF!</definedName>
    <definedName name="APPT">#REF!</definedName>
    <definedName name="BPYM" localSheetId="0">#REF!</definedName>
    <definedName name="BPYM">#REF!</definedName>
    <definedName name="ERT" localSheetId="0">#REF!</definedName>
    <definedName name="ERT">#REF!</definedName>
    <definedName name="FDC" localSheetId="0">#REF!</definedName>
    <definedName name="FDC">#REF!</definedName>
    <definedName name="FIO" localSheetId="0">#REF!</definedName>
    <definedName name="FIO">#REF!</definedName>
    <definedName name="ghj" localSheetId="0">#REF!</definedName>
    <definedName name="ghj">#REF!</definedName>
    <definedName name="HHHH" localSheetId="0">#REF!</definedName>
    <definedName name="HHHH">#REF!</definedName>
    <definedName name="KLO" localSheetId="0">#REF!</definedName>
    <definedName name="KLO">#REF!</definedName>
    <definedName name="poi" localSheetId="0">#REF!</definedName>
    <definedName name="poi">#REF!</definedName>
    <definedName name="rere" localSheetId="0">#REF!</definedName>
    <definedName name="rere">#REF!</definedName>
    <definedName name="SIGN" localSheetId="0">#REF!</definedName>
    <definedName name="SIGN">#REF!</definedName>
    <definedName name="vbh" localSheetId="0">#REF!</definedName>
    <definedName name="vbh">#REF!</definedName>
    <definedName name="МИХ" localSheetId="0">#REF!</definedName>
    <definedName name="МИХ">#REF!</definedName>
    <definedName name="НОВ" localSheetId="0">#REF!</definedName>
    <definedName name="НОВ">#REF!</definedName>
    <definedName name="_xlnm.Print_Area" localSheetId="0">'Приложение № 3'!$A$1:$I$351</definedName>
    <definedName name="ПР" localSheetId="0">#REF!</definedName>
    <definedName name="ПР">#REF!</definedName>
    <definedName name="ПРИЛ" localSheetId="0">#REF!</definedName>
    <definedName name="ПРИЛ">#REF!</definedName>
    <definedName name="про" localSheetId="0">#REF!</definedName>
    <definedName name="про">#REF!</definedName>
    <definedName name="ТАН" localSheetId="0">#REF!</definedName>
    <definedName name="ТАН">#REF!</definedName>
    <definedName name="ФВЫ" localSheetId="0">#REF!</definedName>
    <definedName name="ФВЫ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1" i="16" l="1"/>
  <c r="F261" i="16"/>
  <c r="G261" i="16"/>
  <c r="I261" i="16"/>
  <c r="H261" i="16"/>
  <c r="I351" i="16"/>
  <c r="H351" i="16"/>
  <c r="G351" i="16"/>
  <c r="F351" i="16"/>
  <c r="E351" i="16"/>
  <c r="D350" i="16"/>
  <c r="D349" i="16"/>
  <c r="D342" i="16" s="1"/>
  <c r="D348" i="16"/>
  <c r="D347" i="16"/>
  <c r="D346" i="16"/>
  <c r="D345" i="16"/>
  <c r="G344" i="16"/>
  <c r="I343" i="16"/>
  <c r="H343" i="16"/>
  <c r="G343" i="16"/>
  <c r="F343" i="16"/>
  <c r="E343" i="16"/>
  <c r="D343" i="16"/>
  <c r="I342" i="16"/>
  <c r="H342" i="16"/>
  <c r="G342" i="16"/>
  <c r="F342" i="16"/>
  <c r="E342" i="16"/>
  <c r="I341" i="16"/>
  <c r="H341" i="16"/>
  <c r="G341" i="16"/>
  <c r="F341" i="16"/>
  <c r="E341" i="16"/>
  <c r="D341" i="16"/>
  <c r="I340" i="16"/>
  <c r="H340" i="16"/>
  <c r="G340" i="16"/>
  <c r="F340" i="16"/>
  <c r="E340" i="16"/>
  <c r="D340" i="16"/>
  <c r="I339" i="16"/>
  <c r="H339" i="16"/>
  <c r="G339" i="16"/>
  <c r="F339" i="16"/>
  <c r="E339" i="16"/>
  <c r="D339" i="16"/>
  <c r="I338" i="16"/>
  <c r="I344" i="16" s="1"/>
  <c r="H338" i="16"/>
  <c r="H344" i="16" s="1"/>
  <c r="G338" i="16"/>
  <c r="F338" i="16"/>
  <c r="F344" i="16" s="1"/>
  <c r="E338" i="16"/>
  <c r="E344" i="16" s="1"/>
  <c r="I336" i="16"/>
  <c r="H336" i="16"/>
  <c r="G336" i="16"/>
  <c r="F336" i="16"/>
  <c r="E336" i="16"/>
  <c r="D336" i="16"/>
  <c r="D335" i="16"/>
  <c r="D334" i="16"/>
  <c r="I333" i="16"/>
  <c r="H333" i="16"/>
  <c r="G333" i="16"/>
  <c r="F333" i="16"/>
  <c r="E333" i="16"/>
  <c r="D333" i="16"/>
  <c r="D332" i="16"/>
  <c r="D331" i="16"/>
  <c r="I330" i="16"/>
  <c r="H330" i="16"/>
  <c r="G330" i="16"/>
  <c r="F330" i="16"/>
  <c r="E330" i="16"/>
  <c r="H329" i="16"/>
  <c r="D329" i="16" s="1"/>
  <c r="D328" i="16"/>
  <c r="D330" i="16" s="1"/>
  <c r="I327" i="16"/>
  <c r="H327" i="16"/>
  <c r="G327" i="16"/>
  <c r="F327" i="16"/>
  <c r="E327" i="16"/>
  <c r="D326" i="16"/>
  <c r="D325" i="16"/>
  <c r="F324" i="16"/>
  <c r="I323" i="16"/>
  <c r="H323" i="16"/>
  <c r="G323" i="16"/>
  <c r="G148" i="16" s="1"/>
  <c r="F323" i="16"/>
  <c r="E323" i="16"/>
  <c r="D323" i="16"/>
  <c r="I322" i="16"/>
  <c r="H322" i="16"/>
  <c r="G322" i="16"/>
  <c r="F322" i="16"/>
  <c r="E322" i="16"/>
  <c r="I320" i="16"/>
  <c r="H320" i="16"/>
  <c r="G320" i="16"/>
  <c r="F320" i="16"/>
  <c r="E320" i="16"/>
  <c r="D318" i="16"/>
  <c r="D320" i="16" s="1"/>
  <c r="D317" i="16"/>
  <c r="I316" i="16"/>
  <c r="H316" i="16"/>
  <c r="G316" i="16"/>
  <c r="F316" i="16"/>
  <c r="E316" i="16"/>
  <c r="D315" i="16"/>
  <c r="D316" i="16" s="1"/>
  <c r="I314" i="16"/>
  <c r="H314" i="16"/>
  <c r="G314" i="16"/>
  <c r="F314" i="16"/>
  <c r="E314" i="16"/>
  <c r="D313" i="16"/>
  <c r="I312" i="16"/>
  <c r="H312" i="16"/>
  <c r="G312" i="16"/>
  <c r="F312" i="16"/>
  <c r="E312" i="16"/>
  <c r="D311" i="16"/>
  <c r="D310" i="16"/>
  <c r="D309" i="16"/>
  <c r="I308" i="16"/>
  <c r="H308" i="16"/>
  <c r="G308" i="16"/>
  <c r="F308" i="16"/>
  <c r="E308" i="16"/>
  <c r="D307" i="16"/>
  <c r="D306" i="16"/>
  <c r="D305" i="16"/>
  <c r="D304" i="16"/>
  <c r="D303" i="16"/>
  <c r="D296" i="16" s="1"/>
  <c r="D302" i="16"/>
  <c r="I300" i="16"/>
  <c r="H300" i="16"/>
  <c r="G300" i="16"/>
  <c r="F300" i="16"/>
  <c r="E300" i="16"/>
  <c r="D300" i="16"/>
  <c r="I299" i="16"/>
  <c r="H299" i="16"/>
  <c r="G299" i="16"/>
  <c r="F299" i="16"/>
  <c r="D299" i="16" s="1"/>
  <c r="E299" i="16"/>
  <c r="I298" i="16"/>
  <c r="H298" i="16"/>
  <c r="G298" i="16"/>
  <c r="F298" i="16"/>
  <c r="E298" i="16"/>
  <c r="D298" i="16"/>
  <c r="I297" i="16"/>
  <c r="H297" i="16"/>
  <c r="G297" i="16"/>
  <c r="F297" i="16"/>
  <c r="E297" i="16"/>
  <c r="I296" i="16"/>
  <c r="H296" i="16"/>
  <c r="G296" i="16"/>
  <c r="F296" i="16"/>
  <c r="E296" i="16"/>
  <c r="I295" i="16"/>
  <c r="I301" i="16" s="1"/>
  <c r="H295" i="16"/>
  <c r="G295" i="16"/>
  <c r="G301" i="16" s="1"/>
  <c r="F295" i="16"/>
  <c r="E295" i="16"/>
  <c r="E301" i="16" s="1"/>
  <c r="I293" i="16"/>
  <c r="H293" i="16"/>
  <c r="G293" i="16"/>
  <c r="F293" i="16"/>
  <c r="E293" i="16"/>
  <c r="D293" i="16"/>
  <c r="D292" i="16"/>
  <c r="I291" i="16"/>
  <c r="H291" i="16"/>
  <c r="G291" i="16"/>
  <c r="F291" i="16"/>
  <c r="E291" i="16"/>
  <c r="D290" i="16"/>
  <c r="D289" i="16"/>
  <c r="D288" i="16"/>
  <c r="D287" i="16"/>
  <c r="D282" i="16" s="1"/>
  <c r="D286" i="16" s="1"/>
  <c r="E286" i="16"/>
  <c r="I285" i="16"/>
  <c r="H285" i="16"/>
  <c r="G285" i="16"/>
  <c r="F285" i="16"/>
  <c r="E285" i="16"/>
  <c r="D285" i="16"/>
  <c r="I284" i="16"/>
  <c r="H284" i="16"/>
  <c r="G284" i="16"/>
  <c r="F284" i="16"/>
  <c r="E284" i="16"/>
  <c r="D284" i="16"/>
  <c r="I283" i="16"/>
  <c r="H283" i="16"/>
  <c r="G283" i="16"/>
  <c r="F283" i="16"/>
  <c r="E283" i="16"/>
  <c r="D283" i="16"/>
  <c r="I282" i="16"/>
  <c r="I286" i="16" s="1"/>
  <c r="H282" i="16"/>
  <c r="H286" i="16" s="1"/>
  <c r="G282" i="16"/>
  <c r="G286" i="16" s="1"/>
  <c r="F282" i="16"/>
  <c r="F286" i="16" s="1"/>
  <c r="E282" i="16"/>
  <c r="I280" i="16"/>
  <c r="H280" i="16"/>
  <c r="G280" i="16"/>
  <c r="F280" i="16"/>
  <c r="E280" i="16"/>
  <c r="D280" i="16"/>
  <c r="D279" i="16"/>
  <c r="I278" i="16"/>
  <c r="H278" i="16"/>
  <c r="G278" i="16"/>
  <c r="F278" i="16"/>
  <c r="E278" i="16"/>
  <c r="D277" i="16"/>
  <c r="D276" i="16"/>
  <c r="D275" i="16"/>
  <c r="I274" i="16"/>
  <c r="H274" i="16"/>
  <c r="G274" i="16"/>
  <c r="F274" i="16"/>
  <c r="E274" i="16"/>
  <c r="D273" i="16"/>
  <c r="D274" i="16" s="1"/>
  <c r="D272" i="16"/>
  <c r="I271" i="16"/>
  <c r="H271" i="16"/>
  <c r="G271" i="16"/>
  <c r="F271" i="16"/>
  <c r="E271" i="16"/>
  <c r="D270" i="16"/>
  <c r="D269" i="16"/>
  <c r="D268" i="16"/>
  <c r="D267" i="16"/>
  <c r="D260" i="16" s="1"/>
  <c r="D266" i="16"/>
  <c r="D265" i="16"/>
  <c r="I263" i="16"/>
  <c r="H263" i="16"/>
  <c r="G263" i="16"/>
  <c r="F263" i="16"/>
  <c r="E263" i="16"/>
  <c r="I262" i="16"/>
  <c r="H262" i="16"/>
  <c r="G262" i="16"/>
  <c r="D262" i="16" s="1"/>
  <c r="F262" i="16"/>
  <c r="E262" i="16"/>
  <c r="D261" i="16"/>
  <c r="I260" i="16"/>
  <c r="H260" i="16"/>
  <c r="G260" i="16"/>
  <c r="G264" i="16" s="1"/>
  <c r="F260" i="16"/>
  <c r="E260" i="16"/>
  <c r="I259" i="16"/>
  <c r="H259" i="16"/>
  <c r="H264" i="16" s="1"/>
  <c r="G259" i="16"/>
  <c r="F259" i="16"/>
  <c r="E259" i="16"/>
  <c r="I258" i="16"/>
  <c r="H258" i="16"/>
  <c r="G258" i="16"/>
  <c r="F258" i="16"/>
  <c r="E258" i="16"/>
  <c r="E264" i="16" s="1"/>
  <c r="D258" i="16"/>
  <c r="I256" i="16"/>
  <c r="H256" i="16"/>
  <c r="G256" i="16"/>
  <c r="F256" i="16"/>
  <c r="E256" i="16"/>
  <c r="D255" i="16"/>
  <c r="D254" i="16"/>
  <c r="D253" i="16"/>
  <c r="D246" i="16" s="1"/>
  <c r="D252" i="16"/>
  <c r="D245" i="16" s="1"/>
  <c r="D249" i="16" s="1"/>
  <c r="D251" i="16"/>
  <c r="D250" i="16"/>
  <c r="I249" i="16"/>
  <c r="H249" i="16"/>
  <c r="G249" i="16"/>
  <c r="F249" i="16"/>
  <c r="E249" i="16"/>
  <c r="I248" i="16"/>
  <c r="H248" i="16"/>
  <c r="G248" i="16"/>
  <c r="F248" i="16"/>
  <c r="E248" i="16"/>
  <c r="D248" i="16"/>
  <c r="I247" i="16"/>
  <c r="H247" i="16"/>
  <c r="H151" i="16" s="1"/>
  <c r="G247" i="16"/>
  <c r="F247" i="16"/>
  <c r="E247" i="16"/>
  <c r="D247" i="16"/>
  <c r="I246" i="16"/>
  <c r="H246" i="16"/>
  <c r="G246" i="16"/>
  <c r="F246" i="16"/>
  <c r="F150" i="16" s="1"/>
  <c r="E246" i="16"/>
  <c r="I245" i="16"/>
  <c r="H245" i="16"/>
  <c r="G245" i="16"/>
  <c r="F245" i="16"/>
  <c r="E245" i="16"/>
  <c r="I244" i="16"/>
  <c r="H244" i="16"/>
  <c r="G244" i="16"/>
  <c r="F244" i="16"/>
  <c r="E244" i="16"/>
  <c r="D244" i="16"/>
  <c r="I243" i="16"/>
  <c r="H243" i="16"/>
  <c r="G243" i="16"/>
  <c r="F243" i="16"/>
  <c r="E243" i="16"/>
  <c r="D243" i="16"/>
  <c r="I241" i="16"/>
  <c r="H241" i="16"/>
  <c r="G241" i="16"/>
  <c r="F241" i="16"/>
  <c r="E241" i="16"/>
  <c r="D240" i="16"/>
  <c r="D239" i="16"/>
  <c r="I238" i="16"/>
  <c r="H238" i="16"/>
  <c r="G238" i="16"/>
  <c r="F238" i="16"/>
  <c r="E238" i="16"/>
  <c r="D237" i="16"/>
  <c r="D236" i="16"/>
  <c r="D235" i="16"/>
  <c r="D234" i="16"/>
  <c r="D233" i="16"/>
  <c r="D232" i="16"/>
  <c r="I230" i="16"/>
  <c r="H230" i="16"/>
  <c r="G230" i="16"/>
  <c r="F230" i="16"/>
  <c r="E230" i="16"/>
  <c r="D230" i="16"/>
  <c r="I229" i="16"/>
  <c r="H229" i="16"/>
  <c r="G229" i="16"/>
  <c r="F229" i="16"/>
  <c r="D229" i="16" s="1"/>
  <c r="E229" i="16"/>
  <c r="I228" i="16"/>
  <c r="H228" i="16"/>
  <c r="G228" i="16"/>
  <c r="F228" i="16"/>
  <c r="E228" i="16"/>
  <c r="D228" i="16"/>
  <c r="I227" i="16"/>
  <c r="H227" i="16"/>
  <c r="G227" i="16"/>
  <c r="F227" i="16"/>
  <c r="D227" i="16" s="1"/>
  <c r="E227" i="16"/>
  <c r="I226" i="16"/>
  <c r="H226" i="16"/>
  <c r="G226" i="16"/>
  <c r="F226" i="16"/>
  <c r="E226" i="16"/>
  <c r="I225" i="16"/>
  <c r="I231" i="16" s="1"/>
  <c r="H225" i="16"/>
  <c r="H231" i="16" s="1"/>
  <c r="G225" i="16"/>
  <c r="G231" i="16" s="1"/>
  <c r="F225" i="16"/>
  <c r="F231" i="16" s="1"/>
  <c r="E225" i="16"/>
  <c r="E231" i="16" s="1"/>
  <c r="I223" i="16"/>
  <c r="H223" i="16"/>
  <c r="G223" i="16"/>
  <c r="F223" i="16"/>
  <c r="E223" i="16"/>
  <c r="D222" i="16"/>
  <c r="D221" i="16"/>
  <c r="D220" i="16"/>
  <c r="D219" i="16"/>
  <c r="D218" i="16"/>
  <c r="D217" i="16"/>
  <c r="I216" i="16"/>
  <c r="H216" i="16"/>
  <c r="G216" i="16"/>
  <c r="F216" i="16"/>
  <c r="E216" i="16"/>
  <c r="D215" i="16"/>
  <c r="D214" i="16"/>
  <c r="D213" i="16"/>
  <c r="D216" i="16" s="1"/>
  <c r="I212" i="16"/>
  <c r="H212" i="16"/>
  <c r="G212" i="16"/>
  <c r="F212" i="16"/>
  <c r="E212" i="16"/>
  <c r="D211" i="16"/>
  <c r="D210" i="16"/>
  <c r="D212" i="16" s="1"/>
  <c r="I209" i="16"/>
  <c r="H209" i="16"/>
  <c r="G209" i="16"/>
  <c r="F209" i="16"/>
  <c r="E209" i="16"/>
  <c r="D208" i="16"/>
  <c r="D207" i="16"/>
  <c r="D209" i="16" s="1"/>
  <c r="I206" i="16"/>
  <c r="H206" i="16"/>
  <c r="G206" i="16"/>
  <c r="F206" i="16"/>
  <c r="E206" i="16"/>
  <c r="D205" i="16"/>
  <c r="D204" i="16"/>
  <c r="D206" i="16" s="1"/>
  <c r="I203" i="16"/>
  <c r="H203" i="16"/>
  <c r="G203" i="16"/>
  <c r="F203" i="16"/>
  <c r="E203" i="16"/>
  <c r="D202" i="16"/>
  <c r="D201" i="16"/>
  <c r="D203" i="16" s="1"/>
  <c r="I200" i="16"/>
  <c r="H200" i="16"/>
  <c r="G200" i="16"/>
  <c r="F200" i="16"/>
  <c r="E200" i="16"/>
  <c r="D199" i="16"/>
  <c r="D198" i="16"/>
  <c r="D197" i="16"/>
  <c r="D196" i="16"/>
  <c r="D195" i="16"/>
  <c r="D194" i="16"/>
  <c r="I193" i="16"/>
  <c r="H193" i="16"/>
  <c r="G193" i="16"/>
  <c r="F193" i="16"/>
  <c r="E193" i="16"/>
  <c r="D192" i="16"/>
  <c r="D191" i="16"/>
  <c r="D190" i="16"/>
  <c r="D189" i="16"/>
  <c r="D188" i="16"/>
  <c r="D187" i="16"/>
  <c r="I186" i="16"/>
  <c r="H186" i="16"/>
  <c r="G186" i="16"/>
  <c r="F186" i="16"/>
  <c r="E186" i="16"/>
  <c r="D185" i="16"/>
  <c r="D184" i="16"/>
  <c r="D183" i="16"/>
  <c r="I182" i="16"/>
  <c r="H182" i="16"/>
  <c r="G182" i="16"/>
  <c r="F182" i="16"/>
  <c r="E182" i="16"/>
  <c r="D181" i="16"/>
  <c r="D180" i="16"/>
  <c r="D179" i="16"/>
  <c r="D178" i="16"/>
  <c r="D177" i="16"/>
  <c r="D176" i="16"/>
  <c r="I175" i="16"/>
  <c r="H175" i="16"/>
  <c r="G175" i="16"/>
  <c r="F175" i="16"/>
  <c r="E175" i="16"/>
  <c r="D174" i="16"/>
  <c r="D173" i="16"/>
  <c r="D172" i="16"/>
  <c r="D171" i="16"/>
  <c r="D170" i="16"/>
  <c r="D169" i="16"/>
  <c r="D175" i="16" s="1"/>
  <c r="I168" i="16"/>
  <c r="H168" i="16"/>
  <c r="G168" i="16"/>
  <c r="F168" i="16"/>
  <c r="E168" i="16"/>
  <c r="D167" i="16"/>
  <c r="D166" i="16"/>
  <c r="D165" i="16"/>
  <c r="D164" i="16"/>
  <c r="D163" i="16"/>
  <c r="D162" i="16"/>
  <c r="I160" i="16"/>
  <c r="H160" i="16"/>
  <c r="G160" i="16"/>
  <c r="F160" i="16"/>
  <c r="E160" i="16"/>
  <c r="D160" i="16"/>
  <c r="I159" i="16"/>
  <c r="H159" i="16"/>
  <c r="G159" i="16"/>
  <c r="F159" i="16"/>
  <c r="E159" i="16"/>
  <c r="D159" i="16" s="1"/>
  <c r="I158" i="16"/>
  <c r="H158" i="16"/>
  <c r="G158" i="16"/>
  <c r="F158" i="16"/>
  <c r="E158" i="16"/>
  <c r="D158" i="16" s="1"/>
  <c r="I157" i="16"/>
  <c r="H157" i="16"/>
  <c r="G157" i="16"/>
  <c r="F157" i="16"/>
  <c r="E157" i="16"/>
  <c r="I156" i="16"/>
  <c r="I148" i="16" s="1"/>
  <c r="H156" i="16"/>
  <c r="G156" i="16"/>
  <c r="F156" i="16"/>
  <c r="E156" i="16"/>
  <c r="E148" i="16" s="1"/>
  <c r="I155" i="16"/>
  <c r="H155" i="16"/>
  <c r="H161" i="16" s="1"/>
  <c r="G155" i="16"/>
  <c r="G147" i="16" s="1"/>
  <c r="F155" i="16"/>
  <c r="E155" i="16"/>
  <c r="G152" i="16"/>
  <c r="F152" i="16"/>
  <c r="I151" i="16"/>
  <c r="E151" i="16"/>
  <c r="G150" i="16"/>
  <c r="I149" i="16"/>
  <c r="H149" i="16"/>
  <c r="E149" i="16"/>
  <c r="F148" i="16"/>
  <c r="H147" i="16"/>
  <c r="I145" i="16"/>
  <c r="H145" i="16"/>
  <c r="G145" i="16"/>
  <c r="F145" i="16"/>
  <c r="E145" i="16"/>
  <c r="D144" i="16"/>
  <c r="I143" i="16"/>
  <c r="E143" i="16"/>
  <c r="H142" i="16"/>
  <c r="H143" i="16" s="1"/>
  <c r="G142" i="16"/>
  <c r="G143" i="16" s="1"/>
  <c r="F142" i="16"/>
  <c r="F143" i="16" s="1"/>
  <c r="E142" i="16"/>
  <c r="I141" i="16"/>
  <c r="H141" i="16"/>
  <c r="G141" i="16"/>
  <c r="F141" i="16"/>
  <c r="E141" i="16"/>
  <c r="D141" i="16"/>
  <c r="D139" i="16"/>
  <c r="D138" i="16"/>
  <c r="D137" i="16"/>
  <c r="F136" i="16"/>
  <c r="I135" i="16"/>
  <c r="H135" i="16"/>
  <c r="G135" i="16"/>
  <c r="G111" i="16" s="1"/>
  <c r="F135" i="16"/>
  <c r="E135" i="16"/>
  <c r="D135" i="16"/>
  <c r="I134" i="16"/>
  <c r="H134" i="16"/>
  <c r="G134" i="16"/>
  <c r="F134" i="16"/>
  <c r="E134" i="16"/>
  <c r="D134" i="16"/>
  <c r="I133" i="16"/>
  <c r="H133" i="16"/>
  <c r="G133" i="16"/>
  <c r="G109" i="16" s="1"/>
  <c r="F133" i="16"/>
  <c r="E133" i="16"/>
  <c r="D133" i="16"/>
  <c r="H132" i="16"/>
  <c r="G132" i="16"/>
  <c r="F132" i="16"/>
  <c r="E132" i="16"/>
  <c r="E136" i="16" s="1"/>
  <c r="D132" i="16"/>
  <c r="D136" i="16" s="1"/>
  <c r="I131" i="16"/>
  <c r="H131" i="16"/>
  <c r="G131" i="16"/>
  <c r="F131" i="16"/>
  <c r="E131" i="16"/>
  <c r="D130" i="16"/>
  <c r="I129" i="16"/>
  <c r="E129" i="16"/>
  <c r="H128" i="16"/>
  <c r="H129" i="16" s="1"/>
  <c r="G128" i="16"/>
  <c r="G129" i="16" s="1"/>
  <c r="F128" i="16"/>
  <c r="F129" i="16" s="1"/>
  <c r="E128" i="16"/>
  <c r="I127" i="16"/>
  <c r="H127" i="16"/>
  <c r="G127" i="16"/>
  <c r="F127" i="16"/>
  <c r="E127" i="16"/>
  <c r="D127" i="16"/>
  <c r="D125" i="16"/>
  <c r="D124" i="16"/>
  <c r="D123" i="16"/>
  <c r="I122" i="16"/>
  <c r="H122" i="16"/>
  <c r="G122" i="16"/>
  <c r="F122" i="16"/>
  <c r="E122" i="16"/>
  <c r="D120" i="16"/>
  <c r="D119" i="16"/>
  <c r="D118" i="16"/>
  <c r="G117" i="16"/>
  <c r="F117" i="16"/>
  <c r="I116" i="16"/>
  <c r="I111" i="16" s="1"/>
  <c r="H116" i="16"/>
  <c r="G116" i="16"/>
  <c r="F116" i="16"/>
  <c r="E116" i="16"/>
  <c r="E111" i="16" s="1"/>
  <c r="D116" i="16"/>
  <c r="I115" i="16"/>
  <c r="H115" i="16"/>
  <c r="G115" i="16"/>
  <c r="G110" i="16" s="1"/>
  <c r="F115" i="16"/>
  <c r="E115" i="16"/>
  <c r="D115" i="16"/>
  <c r="I114" i="16"/>
  <c r="I109" i="16" s="1"/>
  <c r="H114" i="16"/>
  <c r="G114" i="16"/>
  <c r="F114" i="16"/>
  <c r="E114" i="16"/>
  <c r="E109" i="16" s="1"/>
  <c r="D114" i="16"/>
  <c r="I113" i="16"/>
  <c r="I117" i="16" s="1"/>
  <c r="H113" i="16"/>
  <c r="H117" i="16" s="1"/>
  <c r="G113" i="16"/>
  <c r="F113" i="16"/>
  <c r="E113" i="16"/>
  <c r="E117" i="16" s="1"/>
  <c r="F111" i="16"/>
  <c r="H110" i="16"/>
  <c r="E110" i="16"/>
  <c r="F109" i="16"/>
  <c r="I108" i="16"/>
  <c r="I107" i="16"/>
  <c r="H107" i="16"/>
  <c r="G107" i="16"/>
  <c r="F107" i="16"/>
  <c r="E107" i="16"/>
  <c r="D106" i="16"/>
  <c r="D101" i="16" s="1"/>
  <c r="D105" i="16"/>
  <c r="D104" i="16"/>
  <c r="D103" i="16"/>
  <c r="D107" i="16" s="1"/>
  <c r="E102" i="16"/>
  <c r="D102" i="16"/>
  <c r="I101" i="16"/>
  <c r="H101" i="16"/>
  <c r="G101" i="16"/>
  <c r="G96" i="16" s="1"/>
  <c r="F101" i="16"/>
  <c r="F96" i="16" s="1"/>
  <c r="E101" i="16"/>
  <c r="I100" i="16"/>
  <c r="I95" i="16" s="1"/>
  <c r="H100" i="16"/>
  <c r="H95" i="16" s="1"/>
  <c r="G100" i="16"/>
  <c r="F100" i="16"/>
  <c r="E100" i="16"/>
  <c r="E95" i="16" s="1"/>
  <c r="D100" i="16"/>
  <c r="D95" i="16" s="1"/>
  <c r="I99" i="16"/>
  <c r="H99" i="16"/>
  <c r="G99" i="16"/>
  <c r="G94" i="16" s="1"/>
  <c r="F99" i="16"/>
  <c r="F94" i="16" s="1"/>
  <c r="E99" i="16"/>
  <c r="D99" i="16"/>
  <c r="I98" i="16"/>
  <c r="I93" i="16" s="1"/>
  <c r="H98" i="16"/>
  <c r="H93" i="16" s="1"/>
  <c r="G98" i="16"/>
  <c r="G102" i="16" s="1"/>
  <c r="F98" i="16"/>
  <c r="E98" i="16"/>
  <c r="E93" i="16" s="1"/>
  <c r="D98" i="16"/>
  <c r="D93" i="16" s="1"/>
  <c r="D97" i="16" s="1"/>
  <c r="I96" i="16"/>
  <c r="H96" i="16"/>
  <c r="E96" i="16"/>
  <c r="D96" i="16"/>
  <c r="G95" i="16"/>
  <c r="F95" i="16"/>
  <c r="I94" i="16"/>
  <c r="H94" i="16"/>
  <c r="E94" i="16"/>
  <c r="D94" i="16"/>
  <c r="G93" i="16"/>
  <c r="G97" i="16" s="1"/>
  <c r="F93" i="16"/>
  <c r="F97" i="16" s="1"/>
  <c r="I92" i="16"/>
  <c r="H92" i="16"/>
  <c r="G92" i="16"/>
  <c r="F92" i="16"/>
  <c r="E92" i="16"/>
  <c r="D92" i="16"/>
  <c r="D91" i="16"/>
  <c r="D90" i="16"/>
  <c r="I89" i="16"/>
  <c r="E89" i="16"/>
  <c r="I88" i="16"/>
  <c r="H88" i="16"/>
  <c r="G88" i="16"/>
  <c r="F88" i="16"/>
  <c r="E88" i="16"/>
  <c r="D88" i="16"/>
  <c r="H87" i="16"/>
  <c r="H89" i="16" s="1"/>
  <c r="G87" i="16"/>
  <c r="F87" i="16"/>
  <c r="F89" i="16" s="1"/>
  <c r="E87" i="16"/>
  <c r="D87" i="16"/>
  <c r="D89" i="16" s="1"/>
  <c r="I86" i="16"/>
  <c r="H86" i="16"/>
  <c r="G86" i="16"/>
  <c r="F86" i="16"/>
  <c r="E86" i="16"/>
  <c r="D85" i="16"/>
  <c r="D84" i="16"/>
  <c r="D86" i="16" s="1"/>
  <c r="I83" i="16"/>
  <c r="F83" i="16"/>
  <c r="I82" i="16"/>
  <c r="H82" i="16"/>
  <c r="H46" i="16" s="1"/>
  <c r="G82" i="16"/>
  <c r="F82" i="16"/>
  <c r="E82" i="16"/>
  <c r="D82" i="16"/>
  <c r="H81" i="16"/>
  <c r="G81" i="16"/>
  <c r="G83" i="16" s="1"/>
  <c r="F81" i="16"/>
  <c r="E81" i="16"/>
  <c r="I80" i="16"/>
  <c r="H80" i="16"/>
  <c r="G80" i="16"/>
  <c r="F80" i="16"/>
  <c r="E80" i="16"/>
  <c r="D79" i="16"/>
  <c r="D78" i="16"/>
  <c r="D80" i="16" s="1"/>
  <c r="I77" i="16"/>
  <c r="H77" i="16"/>
  <c r="G77" i="16"/>
  <c r="F77" i="16"/>
  <c r="E77" i="16"/>
  <c r="D76" i="16"/>
  <c r="D75" i="16"/>
  <c r="D77" i="16" s="1"/>
  <c r="I74" i="16"/>
  <c r="H74" i="16"/>
  <c r="G74" i="16"/>
  <c r="F74" i="16"/>
  <c r="E74" i="16"/>
  <c r="D73" i="16"/>
  <c r="D72" i="16"/>
  <c r="D74" i="16" s="1"/>
  <c r="I71" i="16"/>
  <c r="H71" i="16"/>
  <c r="G71" i="16"/>
  <c r="F71" i="16"/>
  <c r="E71" i="16"/>
  <c r="D70" i="16"/>
  <c r="D67" i="16" s="1"/>
  <c r="D46" i="16" s="1"/>
  <c r="D69" i="16"/>
  <c r="F68" i="16"/>
  <c r="I67" i="16"/>
  <c r="I46" i="16" s="1"/>
  <c r="H67" i="16"/>
  <c r="G67" i="16"/>
  <c r="F67" i="16"/>
  <c r="E67" i="16"/>
  <c r="I66" i="16"/>
  <c r="H66" i="16"/>
  <c r="H68" i="16" s="1"/>
  <c r="G66" i="16"/>
  <c r="G68" i="16" s="1"/>
  <c r="F66" i="16"/>
  <c r="E66" i="16"/>
  <c r="I65" i="16"/>
  <c r="H65" i="16"/>
  <c r="G65" i="16"/>
  <c r="F65" i="16"/>
  <c r="E65" i="16"/>
  <c r="D65" i="16"/>
  <c r="D64" i="16"/>
  <c r="D63" i="16"/>
  <c r="I62" i="16"/>
  <c r="H62" i="16"/>
  <c r="G62" i="16"/>
  <c r="F62" i="16"/>
  <c r="E62" i="16"/>
  <c r="D62" i="16"/>
  <c r="I61" i="16"/>
  <c r="H61" i="16"/>
  <c r="G61" i="16"/>
  <c r="F61" i="16"/>
  <c r="F46" i="16" s="1"/>
  <c r="F47" i="16" s="1"/>
  <c r="E61" i="16"/>
  <c r="D61" i="16"/>
  <c r="H60" i="16"/>
  <c r="G60" i="16"/>
  <c r="F60" i="16"/>
  <c r="E60" i="16"/>
  <c r="D60" i="16"/>
  <c r="I59" i="16"/>
  <c r="I56" i="16" s="1"/>
  <c r="H59" i="16"/>
  <c r="G59" i="16"/>
  <c r="F59" i="16"/>
  <c r="F56" i="16" s="1"/>
  <c r="E59" i="16"/>
  <c r="E56" i="16" s="1"/>
  <c r="D58" i="16"/>
  <c r="D57" i="16"/>
  <c r="H56" i="16"/>
  <c r="G56" i="16"/>
  <c r="I55" i="16"/>
  <c r="H55" i="16"/>
  <c r="G55" i="16"/>
  <c r="F55" i="16"/>
  <c r="E55" i="16"/>
  <c r="D55" i="16"/>
  <c r="I54" i="16"/>
  <c r="H54" i="16"/>
  <c r="G54" i="16"/>
  <c r="F54" i="16"/>
  <c r="E54" i="16"/>
  <c r="I53" i="16"/>
  <c r="H53" i="16"/>
  <c r="G53" i="16"/>
  <c r="F53" i="16"/>
  <c r="E53" i="16"/>
  <c r="D53" i="16"/>
  <c r="D52" i="16"/>
  <c r="D49" i="16" s="1"/>
  <c r="D51" i="16"/>
  <c r="G50" i="16"/>
  <c r="I49" i="16"/>
  <c r="H49" i="16"/>
  <c r="G49" i="16"/>
  <c r="F49" i="16"/>
  <c r="E49" i="16"/>
  <c r="I48" i="16"/>
  <c r="I50" i="16" s="1"/>
  <c r="H48" i="16"/>
  <c r="G48" i="16"/>
  <c r="F48" i="16"/>
  <c r="F50" i="16" s="1"/>
  <c r="E48" i="16"/>
  <c r="E50" i="16" s="1"/>
  <c r="D48" i="16"/>
  <c r="E46" i="16"/>
  <c r="I45" i="16"/>
  <c r="F45" i="16"/>
  <c r="I44" i="16"/>
  <c r="H44" i="16"/>
  <c r="G44" i="16"/>
  <c r="F44" i="16"/>
  <c r="E44" i="16"/>
  <c r="D43" i="16"/>
  <c r="D42" i="16"/>
  <c r="D41" i="16"/>
  <c r="D40" i="16"/>
  <c r="D39" i="16"/>
  <c r="D38" i="16"/>
  <c r="I37" i="16"/>
  <c r="H37" i="16"/>
  <c r="G37" i="16"/>
  <c r="F37" i="16"/>
  <c r="E37" i="16"/>
  <c r="D36" i="16"/>
  <c r="D35" i="16"/>
  <c r="D37" i="16" s="1"/>
  <c r="I32" i="16"/>
  <c r="H32" i="16"/>
  <c r="H25" i="16" s="1"/>
  <c r="G32" i="16"/>
  <c r="F32" i="16"/>
  <c r="E32" i="16"/>
  <c r="I31" i="16"/>
  <c r="I24" i="16" s="1"/>
  <c r="H31" i="16"/>
  <c r="G31" i="16"/>
  <c r="F31" i="16"/>
  <c r="F24" i="16" s="1"/>
  <c r="E31" i="16"/>
  <c r="I30" i="16"/>
  <c r="H30" i="16"/>
  <c r="H23" i="16" s="1"/>
  <c r="G30" i="16"/>
  <c r="F30" i="16"/>
  <c r="E30" i="16"/>
  <c r="I29" i="16"/>
  <c r="I22" i="16" s="1"/>
  <c r="I14" i="16" s="1"/>
  <c r="H29" i="16"/>
  <c r="G29" i="16"/>
  <c r="F29" i="16"/>
  <c r="F22" i="16" s="1"/>
  <c r="E29" i="16"/>
  <c r="I28" i="16"/>
  <c r="H28" i="16"/>
  <c r="H21" i="16" s="1"/>
  <c r="G28" i="16"/>
  <c r="G21" i="16" s="1"/>
  <c r="F28" i="16"/>
  <c r="E28" i="16"/>
  <c r="D28" i="16"/>
  <c r="D21" i="16" s="1"/>
  <c r="I27" i="16"/>
  <c r="I20" i="16" s="1"/>
  <c r="H27" i="16"/>
  <c r="H33" i="16" s="1"/>
  <c r="G27" i="16"/>
  <c r="G33" i="16" s="1"/>
  <c r="F27" i="16"/>
  <c r="F20" i="16" s="1"/>
  <c r="E27" i="16"/>
  <c r="E20" i="16" s="1"/>
  <c r="I25" i="16"/>
  <c r="F25" i="16"/>
  <c r="F17" i="16" s="1"/>
  <c r="E25" i="16"/>
  <c r="H24" i="16"/>
  <c r="G24" i="16"/>
  <c r="I23" i="16"/>
  <c r="F23" i="16"/>
  <c r="E23" i="16"/>
  <c r="H22" i="16"/>
  <c r="G22" i="16"/>
  <c r="I21" i="16"/>
  <c r="F21" i="16"/>
  <c r="F13" i="16" s="1"/>
  <c r="E21" i="16"/>
  <c r="E13" i="16" s="1"/>
  <c r="H20" i="16"/>
  <c r="G20" i="16"/>
  <c r="H14" i="16" l="1"/>
  <c r="D30" i="16"/>
  <c r="D23" i="16" s="1"/>
  <c r="G23" i="16"/>
  <c r="E324" i="16"/>
  <c r="E147" i="16"/>
  <c r="H16" i="16"/>
  <c r="D29" i="16"/>
  <c r="D22" i="16" s="1"/>
  <c r="E22" i="16"/>
  <c r="E33" i="16"/>
  <c r="G161" i="16"/>
  <c r="D226" i="16"/>
  <c r="I264" i="16"/>
  <c r="D271" i="16"/>
  <c r="D259" i="16"/>
  <c r="D291" i="16"/>
  <c r="H301" i="16"/>
  <c r="G12" i="16"/>
  <c r="I13" i="16"/>
  <c r="F15" i="16"/>
  <c r="E26" i="16"/>
  <c r="I26" i="16"/>
  <c r="G25" i="16"/>
  <c r="G17" i="16" s="1"/>
  <c r="D32" i="16"/>
  <c r="D25" i="16" s="1"/>
  <c r="I33" i="16"/>
  <c r="D44" i="16"/>
  <c r="G45" i="16"/>
  <c r="D50" i="16"/>
  <c r="H50" i="16"/>
  <c r="H45" i="16"/>
  <c r="H47" i="16" s="1"/>
  <c r="G46" i="16"/>
  <c r="G13" i="16" s="1"/>
  <c r="E83" i="16"/>
  <c r="E45" i="16"/>
  <c r="D156" i="16"/>
  <c r="D308" i="16"/>
  <c r="D295" i="16"/>
  <c r="D149" i="16"/>
  <c r="D238" i="16"/>
  <c r="D225" i="16"/>
  <c r="D231" i="16" s="1"/>
  <c r="I147" i="16"/>
  <c r="I324" i="16"/>
  <c r="F26" i="16"/>
  <c r="D31" i="16"/>
  <c r="D24" i="16" s="1"/>
  <c r="E24" i="16"/>
  <c r="E16" i="16" s="1"/>
  <c r="I47" i="16"/>
  <c r="H136" i="16"/>
  <c r="H108" i="16"/>
  <c r="I136" i="16"/>
  <c r="I110" i="16"/>
  <c r="I16" i="16" s="1"/>
  <c r="D223" i="16"/>
  <c r="F301" i="16"/>
  <c r="H26" i="16"/>
  <c r="F33" i="16"/>
  <c r="H97" i="16"/>
  <c r="F151" i="16"/>
  <c r="H152" i="16"/>
  <c r="D256" i="16"/>
  <c r="F264" i="16"/>
  <c r="D351" i="16"/>
  <c r="D338" i="16"/>
  <c r="D344" i="16" s="1"/>
  <c r="D59" i="16"/>
  <c r="D56" i="16" s="1"/>
  <c r="D54" i="16"/>
  <c r="D45" i="16" s="1"/>
  <c r="D47" i="16" s="1"/>
  <c r="E68" i="16"/>
  <c r="I68" i="16"/>
  <c r="E97" i="16"/>
  <c r="I97" i="16"/>
  <c r="H102" i="16"/>
  <c r="E108" i="16"/>
  <c r="E112" i="16" s="1"/>
  <c r="F108" i="16"/>
  <c r="H109" i="16"/>
  <c r="F110" i="16"/>
  <c r="F16" i="16" s="1"/>
  <c r="H111" i="16"/>
  <c r="H17" i="16" s="1"/>
  <c r="D122" i="16"/>
  <c r="D113" i="16"/>
  <c r="D131" i="16"/>
  <c r="D128" i="16"/>
  <c r="D129" i="16" s="1"/>
  <c r="D145" i="16"/>
  <c r="D142" i="16"/>
  <c r="D143" i="16" s="1"/>
  <c r="E161" i="16"/>
  <c r="I161" i="16"/>
  <c r="D157" i="16"/>
  <c r="F149" i="16"/>
  <c r="H150" i="16"/>
  <c r="G151" i="16"/>
  <c r="G16" i="16" s="1"/>
  <c r="E152" i="16"/>
  <c r="I152" i="16"/>
  <c r="I17" i="16" s="1"/>
  <c r="D186" i="16"/>
  <c r="D193" i="16"/>
  <c r="G324" i="16"/>
  <c r="D327" i="16"/>
  <c r="D322" i="16"/>
  <c r="D324" i="16" s="1"/>
  <c r="D168" i="16"/>
  <c r="D155" i="16"/>
  <c r="D161" i="16" s="1"/>
  <c r="D200" i="16"/>
  <c r="D27" i="16"/>
  <c r="D71" i="16"/>
  <c r="D66" i="16"/>
  <c r="D68" i="16" s="1"/>
  <c r="D81" i="16"/>
  <c r="D83" i="16" s="1"/>
  <c r="H83" i="16"/>
  <c r="G89" i="16"/>
  <c r="F102" i="16"/>
  <c r="I102" i="16"/>
  <c r="G108" i="16"/>
  <c r="G112" i="16" s="1"/>
  <c r="D109" i="16"/>
  <c r="G136" i="16"/>
  <c r="F147" i="16"/>
  <c r="F153" i="16" s="1"/>
  <c r="H148" i="16"/>
  <c r="H153" i="16" s="1"/>
  <c r="G149" i="16"/>
  <c r="E150" i="16"/>
  <c r="E15" i="16" s="1"/>
  <c r="I150" i="16"/>
  <c r="I15" i="16" s="1"/>
  <c r="F161" i="16"/>
  <c r="D182" i="16"/>
  <c r="D241" i="16"/>
  <c r="D263" i="16"/>
  <c r="D278" i="16"/>
  <c r="D312" i="16"/>
  <c r="D314" i="16"/>
  <c r="D297" i="16"/>
  <c r="H324" i="16"/>
  <c r="H15" i="16" l="1"/>
  <c r="D110" i="16"/>
  <c r="G153" i="16"/>
  <c r="D111" i="16"/>
  <c r="D152" i="16"/>
  <c r="D17" i="16" s="1"/>
  <c r="F112" i="16"/>
  <c r="D148" i="16"/>
  <c r="D13" i="16" s="1"/>
  <c r="F12" i="16"/>
  <c r="H12" i="16"/>
  <c r="D301" i="16"/>
  <c r="D264" i="16"/>
  <c r="G18" i="16"/>
  <c r="D33" i="16"/>
  <c r="D20" i="16"/>
  <c r="D151" i="16"/>
  <c r="H13" i="16"/>
  <c r="I153" i="16"/>
  <c r="I12" i="16"/>
  <c r="I18" i="16" s="1"/>
  <c r="G47" i="16"/>
  <c r="E17" i="16"/>
  <c r="G26" i="16"/>
  <c r="G15" i="16"/>
  <c r="I112" i="16"/>
  <c r="D16" i="16"/>
  <c r="D150" i="16"/>
  <c r="D15" i="16" s="1"/>
  <c r="D117" i="16"/>
  <c r="D108" i="16"/>
  <c r="D112" i="16" s="1"/>
  <c r="H112" i="16"/>
  <c r="G14" i="16"/>
  <c r="E47" i="16"/>
  <c r="E12" i="16"/>
  <c r="E18" i="16" s="1"/>
  <c r="F14" i="16"/>
  <c r="E14" i="16"/>
  <c r="E153" i="16"/>
  <c r="D147" i="16"/>
  <c r="D153" i="16" s="1"/>
  <c r="D14" i="16" l="1"/>
  <c r="F18" i="16"/>
  <c r="D12" i="16"/>
  <c r="D18" i="16" s="1"/>
  <c r="D26" i="16"/>
  <c r="H18" i="16"/>
</calcChain>
</file>

<file path=xl/sharedStrings.xml><?xml version="1.0" encoding="utf-8"?>
<sst xmlns="http://schemas.openxmlformats.org/spreadsheetml/2006/main" count="176" uniqueCount="88">
  <si>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</si>
  <si>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</si>
  <si>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</si>
  <si>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</si>
  <si>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</si>
  <si>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</si>
  <si>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</si>
  <si>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</si>
  <si>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</si>
  <si>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</si>
  <si>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</si>
  <si>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</si>
  <si>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</si>
  <si>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</si>
  <si>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</si>
  <si>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</si>
  <si>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"Развитие жилищно-коммунального хозяйства и благоустройство территориии Кингисеппского городского поселения"</t>
  </si>
  <si>
    <t>ИТОГО</t>
  </si>
  <si>
    <t>Проектная часть</t>
  </si>
  <si>
    <t>Реализация программ формирования современной городской среды</t>
  </si>
  <si>
    <t>Реализация мероприятий по строительству и реконструкции объектов водоснабжения</t>
  </si>
  <si>
    <t>Проектирование и строительство объектов инженерной и транспортной инфраструктуры</t>
  </si>
  <si>
    <t>Создание мест (площадок) накопления твердых коммунальных отходов</t>
  </si>
  <si>
    <t>Проектирование  и строительство газопроводов</t>
  </si>
  <si>
    <t>Капитальное строительство объектов газификации ( в том числе проектно-изыскательские работы)</t>
  </si>
  <si>
    <t>Приобретение жилых помещений для малоимущих граждан</t>
  </si>
  <si>
    <t>Реализация мероприятий по благоустройству дворовых территорий муниципальных образований Ленинградской области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</si>
  <si>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</si>
  <si>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</si>
  <si>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</si>
  <si>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</si>
  <si>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</si>
  <si>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</si>
  <si>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</si>
  <si>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</si>
  <si>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</si>
  <si>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</si>
  <si>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</si>
  <si>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</si>
  <si>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>Дополнительные расходы на мероприятия по благоустройству территорий поселения</t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</si>
  <si>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</si>
  <si>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</si>
  <si>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</si>
  <si>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</si>
  <si>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Организация и содержание мест захоронения</t>
  </si>
  <si>
    <t>Благоустройство территории</t>
  </si>
  <si>
    <t>Обеспечение функционирования сети газоснабжения на территории Кингисеппского городского поселения</t>
  </si>
  <si>
    <t>Ремонт и содержание муниципального жилищного фонда</t>
  </si>
  <si>
    <t>Прочие мероприятия в области жилищного хозяйства</t>
  </si>
  <si>
    <t>Ремонт и содержание сетей ливневой канализации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</si>
  <si>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</si>
  <si>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</si>
  <si>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Обеспечение деятельности (услуги, работы) муниципальных учреждений</t>
  </si>
  <si>
    <t>Проектирование, реконструкция и строительство объектов водоснабжения</t>
  </si>
  <si>
    <t>Отраслевой проект "Создание, развитие и обеспечение устойчивого функционирования объектов водоснабжения и водоотведения в Ленинградской области"</t>
  </si>
  <si>
    <t>Субсидии на мероприятия по строительству и реконструкции объектов водоснабжения (остатки средств бюджета Ленинградской области на начало текущего финансового года)</t>
  </si>
  <si>
    <t>Проектирование, строительство и реконструкция объектов, находящихся в муниципальной собственности</t>
  </si>
  <si>
    <t>Отраслевые проекты с 01.01.2024 г.</t>
  </si>
  <si>
    <t>Мероприятия, направленные на достижение целей проектов  до 31.12.2023 г.</t>
  </si>
  <si>
    <t>Мероприятия, направленные на достижение цели федерального проекта "Чистая вода" до 31.12.2023 г.</t>
  </si>
  <si>
    <t>Мероприятия, направленные на достижение цели федерального проекта "Региональная и местная дорожная сеть" до 31.12.2023 г.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</si>
  <si>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 г.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</si>
  <si>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 г.</t>
  </si>
  <si>
    <t>Мероприятия, направленные на достижение цели федерального проекта "Жилье" до 31.12.2023 г.</t>
  </si>
  <si>
    <t>Мероприятия, направленные на достижение цели федерального проекта "Формирование комфортной городской среды" до 31.12.2023 г.</t>
  </si>
  <si>
    <t>Муниципальные проекты с 01.01.2024 г.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</si>
  <si>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 г.</t>
    </r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</si>
  <si>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 г.</t>
    </r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</si>
  <si>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 г.</t>
    </r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</si>
  <si>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 г.</t>
    </r>
  </si>
  <si>
    <t>Проектирование и строительство мест захоронения</t>
  </si>
  <si>
    <t>Комплекс процессных мероприятий «Организация благоустройства территории Кингисеппского городского поселения»</t>
  </si>
  <si>
    <t>Прочие мероприятия в области водоснабжения и водоотведения на территории Кингисепсского городского поселения</t>
  </si>
  <si>
    <t>Комплекс процессных мероприятий «Организация и содержание мест захоронения»</t>
  </si>
  <si>
    <t>Комплекс процессных мероприятий «Организация газоснабжения на территории Кингисеппского городского поселения»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</si>
  <si>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поселения»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</si>
  <si>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поселения»</t>
  </si>
  <si>
    <t>Комплекс процессных мероприятий «Организация водоснабжения и водоотведения на территории Кингисеппского городского поселения»</t>
  </si>
  <si>
    <t>Комплекс процессных мероприятий «Участие в организации деятельности по накоплению и транспортированию твердых коммунальных отходов»</t>
  </si>
  <si>
    <t>Комплекс процессных мероприятий «Обеспечение условий реализации программы»</t>
  </si>
  <si>
    <t>Ответственный исполнитель муниципальной программы: Первый заместитель главы администрации МО "Кингисеппский муниципальный район"; заместитель главы администрации МО "Кингисеппский муниципальный район" по ЖКХ, транспорту и дорожному хозяйству; участники(соисполнители) муниципальноой программы: комитет жилищно-коммунального хозяйства администрации МО "Кингисеппский муниципальный район", комитет по транспорту и дорожному хозяйству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</t>
  </si>
  <si>
    <t>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 (г. Кингисепп)</t>
  </si>
  <si>
    <t xml:space="preserve">Приложение </t>
  </si>
  <si>
    <t>Региональные проекты /Федеральные проекты, входящие в состав национальных проектов до 31.12.2023 г.</t>
  </si>
  <si>
    <t>Региональный проект "Формирование комфортной городской среды" /Федеральный проект "Формирование комфортной городской среды" до 31.12.2023 г.</t>
  </si>
  <si>
    <t>Муниципальный проект "Обеспечение очистки дождевых (ливневых, поверхностных) сточных вод в г.Кингисепп" /Муниципальный проект "Водоотведение и очистка сточных вод на территории Кингисеппского городского поселения" до 31.12.2024 г.</t>
  </si>
  <si>
    <t>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/Выполнение мероприятий по реализации областного закона от 15.01.2018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до 31.12.2024 года</t>
  </si>
  <si>
    <t>(в редакции постановления от 14.03.2025 № 947)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</si>
</sst>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</numFmts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4" fontId="5" fillId="0" borderId="0" xfId="4" applyNumberFormat="1" applyFont="1" applyFill="1"/>
    <xf numFmtId="0" fontId="5" fillId="0" borderId="0" xfId="5" applyFont="1" applyFill="1" applyAlignment="1" applyProtection="1">
      <alignment horizontal="right"/>
    </xf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7" fillId="2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top" wrapText="1"/>
    </xf>
    <xf numFmtId="0" fontId="5" fillId="0" borderId="0" xfId="4" applyFont="1" applyFill="1" applyAlignment="1">
      <alignment wrapText="1"/>
    </xf>
    <xf numFmtId="165" fontId="2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166" fontId="7" fillId="0" borderId="1" xfId="6" applyNumberFormat="1" applyFont="1" applyFill="1" applyBorder="1" applyAlignment="1">
      <alignment horizontal="center" vertical="center" wrapText="1"/>
    </xf>
    <xf numFmtId="166" fontId="2" fillId="0" borderId="1" xfId="6" applyNumberFormat="1" applyFont="1" applyFill="1" applyBorder="1" applyAlignment="1">
      <alignment horizontal="center" vertical="center" wrapText="1"/>
    </xf>
    <xf numFmtId="166" fontId="2" fillId="0" borderId="5" xfId="6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166" fontId="6" fillId="0" borderId="1" xfId="6" applyNumberFormat="1" applyFont="1" applyFill="1" applyBorder="1" applyAlignment="1">
      <alignment horizontal="center" vertical="center" wrapText="1"/>
    </xf>
    <xf numFmtId="166" fontId="6" fillId="0" borderId="5" xfId="6" applyNumberFormat="1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 wrapText="1"/>
    </xf>
    <xf numFmtId="0" fontId="5" fillId="0" borderId="0" xfId="4" applyFont="1" applyFill="1" applyAlignment="1">
      <alignment vertical="center"/>
    </xf>
    <xf numFmtId="0" fontId="5" fillId="0" borderId="0" xfId="4" applyFont="1" applyFill="1" applyAlignment="1">
      <alignment horizontal="right"/>
    </xf>
    <xf numFmtId="0" fontId="6" fillId="2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/>
    </xf>
    <xf numFmtId="0" fontId="6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left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center" wrapText="1"/>
    </xf>
    <xf numFmtId="0" fontId="2" fillId="0" borderId="7" xfId="4" applyFont="1" applyFill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left" vertical="center" wrapText="1"/>
    </xf>
    <xf numFmtId="0" fontId="6" fillId="0" borderId="7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  <xf numFmtId="0" fontId="6" fillId="0" borderId="4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3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6" fillId="0" borderId="6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top" wrapText="1"/>
    </xf>
    <xf numFmtId="0" fontId="2" fillId="0" borderId="7" xfId="4" applyFont="1" applyFill="1" applyBorder="1" applyAlignment="1">
      <alignment horizontal="left" vertical="top" wrapText="1"/>
    </xf>
    <xf numFmtId="0" fontId="2" fillId="0" borderId="6" xfId="4" applyFont="1" applyFill="1" applyBorder="1" applyAlignment="1">
      <alignment horizontal="left" vertical="top" wrapText="1"/>
    </xf>
    <xf numFmtId="0" fontId="2" fillId="0" borderId="2" xfId="4" applyFont="1" applyFill="1" applyBorder="1" applyAlignment="1">
      <alignment horizontal="left" vertical="center" wrapText="1"/>
    </xf>
    <xf numFmtId="0" fontId="2" fillId="0" borderId="3" xfId="4" applyFont="1" applyFill="1" applyBorder="1" applyAlignment="1">
      <alignment horizontal="center" vertical="top" wrapText="1"/>
    </xf>
    <xf numFmtId="0" fontId="2" fillId="0" borderId="7" xfId="4" applyFont="1" applyFill="1" applyBorder="1" applyAlignment="1">
      <alignment horizontal="center" vertical="top" wrapText="1"/>
    </xf>
    <xf numFmtId="0" fontId="2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top"/>
    </xf>
    <xf numFmtId="0" fontId="6" fillId="0" borderId="7" xfId="4" applyFont="1" applyFill="1" applyBorder="1" applyAlignment="1">
      <alignment horizontal="center" vertical="top"/>
    </xf>
    <xf numFmtId="0" fontId="10" fillId="0" borderId="2" xfId="4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right"/>
    </xf>
    <xf numFmtId="0" fontId="12" fillId="0" borderId="0" xfId="4" applyFont="1" applyFill="1" applyAlignment="1">
      <alignment horizontal="right"/>
    </xf>
    <xf numFmtId="0" fontId="6" fillId="2" borderId="3" xfId="4" applyFont="1" applyFill="1" applyBorder="1" applyAlignment="1">
      <alignment horizontal="center" vertical="center" wrapText="1"/>
    </xf>
    <xf numFmtId="0" fontId="6" fillId="2" borderId="6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A351"/>
  <sheetViews>
    <sheetView tabSelected="1" view="pageBreakPreview" zoomScale="90" zoomScaleNormal="90" zoomScaleSheetLayoutView="90" workbookViewId="0">
      <selection activeCell="L8" sqref="L8"/>
    </sheetView>
  </sheetViews>
  <sheetFormatPr defaultRowHeight="18.75" x14ac:dyDescent="0.3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235" width="9.140625" style="5"/>
    <col min="236" max="236" width="38.5703125" style="5" customWidth="1"/>
    <col min="237" max="237" width="40.140625" style="5" customWidth="1"/>
    <col min="238" max="244" width="14.7109375" style="5" customWidth="1"/>
    <col min="245" max="245" width="17.140625" style="5" customWidth="1"/>
    <col min="246" max="491" width="9.140625" style="5"/>
    <col min="492" max="492" width="38.5703125" style="5" customWidth="1"/>
    <col min="493" max="493" width="40.140625" style="5" customWidth="1"/>
    <col min="494" max="500" width="14.7109375" style="5" customWidth="1"/>
    <col min="501" max="501" width="17.140625" style="5" customWidth="1"/>
    <col min="502" max="747" width="9.140625" style="5"/>
    <col min="748" max="748" width="38.5703125" style="5" customWidth="1"/>
    <col min="749" max="749" width="40.140625" style="5" customWidth="1"/>
    <col min="750" max="756" width="14.7109375" style="5" customWidth="1"/>
    <col min="757" max="757" width="17.140625" style="5" customWidth="1"/>
    <col min="758" max="1003" width="9.140625" style="5"/>
    <col min="1004" max="1004" width="38.5703125" style="5" customWidth="1"/>
    <col min="1005" max="1005" width="40.140625" style="5" customWidth="1"/>
    <col min="1006" max="1012" width="14.7109375" style="5" customWidth="1"/>
    <col min="1013" max="1013" width="17.140625" style="5" customWidth="1"/>
    <col min="1014" max="1259" width="9.140625" style="5"/>
    <col min="1260" max="1260" width="38.5703125" style="5" customWidth="1"/>
    <col min="1261" max="1261" width="40.140625" style="5" customWidth="1"/>
    <col min="1262" max="1268" width="14.7109375" style="5" customWidth="1"/>
    <col min="1269" max="1269" width="17.140625" style="5" customWidth="1"/>
    <col min="1270" max="1515" width="9.140625" style="5"/>
    <col min="1516" max="1516" width="38.5703125" style="5" customWidth="1"/>
    <col min="1517" max="1517" width="40.140625" style="5" customWidth="1"/>
    <col min="1518" max="1524" width="14.7109375" style="5" customWidth="1"/>
    <col min="1525" max="1525" width="17.140625" style="5" customWidth="1"/>
    <col min="1526" max="1771" width="9.140625" style="5"/>
    <col min="1772" max="1772" width="38.5703125" style="5" customWidth="1"/>
    <col min="1773" max="1773" width="40.140625" style="5" customWidth="1"/>
    <col min="1774" max="1780" width="14.7109375" style="5" customWidth="1"/>
    <col min="1781" max="1781" width="17.140625" style="5" customWidth="1"/>
    <col min="1782" max="2027" width="9.140625" style="5"/>
    <col min="2028" max="2028" width="38.5703125" style="5" customWidth="1"/>
    <col min="2029" max="2029" width="40.140625" style="5" customWidth="1"/>
    <col min="2030" max="2036" width="14.7109375" style="5" customWidth="1"/>
    <col min="2037" max="2037" width="17.140625" style="5" customWidth="1"/>
    <col min="2038" max="2283" width="9.140625" style="5"/>
    <col min="2284" max="2284" width="38.5703125" style="5" customWidth="1"/>
    <col min="2285" max="2285" width="40.140625" style="5" customWidth="1"/>
    <col min="2286" max="2292" width="14.7109375" style="5" customWidth="1"/>
    <col min="2293" max="2293" width="17.140625" style="5" customWidth="1"/>
    <col min="2294" max="2539" width="9.140625" style="5"/>
    <col min="2540" max="2540" width="38.5703125" style="5" customWidth="1"/>
    <col min="2541" max="2541" width="40.140625" style="5" customWidth="1"/>
    <col min="2542" max="2548" width="14.7109375" style="5" customWidth="1"/>
    <col min="2549" max="2549" width="17.140625" style="5" customWidth="1"/>
    <col min="2550" max="2795" width="9.140625" style="5"/>
    <col min="2796" max="2796" width="38.5703125" style="5" customWidth="1"/>
    <col min="2797" max="2797" width="40.140625" style="5" customWidth="1"/>
    <col min="2798" max="2804" width="14.7109375" style="5" customWidth="1"/>
    <col min="2805" max="2805" width="17.140625" style="5" customWidth="1"/>
    <col min="2806" max="3051" width="9.140625" style="5"/>
    <col min="3052" max="3052" width="38.5703125" style="5" customWidth="1"/>
    <col min="3053" max="3053" width="40.140625" style="5" customWidth="1"/>
    <col min="3054" max="3060" width="14.7109375" style="5" customWidth="1"/>
    <col min="3061" max="3061" width="17.140625" style="5" customWidth="1"/>
    <col min="3062" max="3307" width="9.140625" style="5"/>
    <col min="3308" max="3308" width="38.5703125" style="5" customWidth="1"/>
    <col min="3309" max="3309" width="40.140625" style="5" customWidth="1"/>
    <col min="3310" max="3316" width="14.7109375" style="5" customWidth="1"/>
    <col min="3317" max="3317" width="17.140625" style="5" customWidth="1"/>
    <col min="3318" max="3563" width="9.140625" style="5"/>
    <col min="3564" max="3564" width="38.5703125" style="5" customWidth="1"/>
    <col min="3565" max="3565" width="40.140625" style="5" customWidth="1"/>
    <col min="3566" max="3572" width="14.7109375" style="5" customWidth="1"/>
    <col min="3573" max="3573" width="17.140625" style="5" customWidth="1"/>
    <col min="3574" max="3819" width="9.140625" style="5"/>
    <col min="3820" max="3820" width="38.5703125" style="5" customWidth="1"/>
    <col min="3821" max="3821" width="40.140625" style="5" customWidth="1"/>
    <col min="3822" max="3828" width="14.7109375" style="5" customWidth="1"/>
    <col min="3829" max="3829" width="17.140625" style="5" customWidth="1"/>
    <col min="3830" max="4075" width="9.140625" style="5"/>
    <col min="4076" max="4076" width="38.5703125" style="5" customWidth="1"/>
    <col min="4077" max="4077" width="40.140625" style="5" customWidth="1"/>
    <col min="4078" max="4084" width="14.7109375" style="5" customWidth="1"/>
    <col min="4085" max="4085" width="17.140625" style="5" customWidth="1"/>
    <col min="4086" max="4331" width="9.140625" style="5"/>
    <col min="4332" max="4332" width="38.5703125" style="5" customWidth="1"/>
    <col min="4333" max="4333" width="40.140625" style="5" customWidth="1"/>
    <col min="4334" max="4340" width="14.7109375" style="5" customWidth="1"/>
    <col min="4341" max="4341" width="17.140625" style="5" customWidth="1"/>
    <col min="4342" max="4587" width="9.140625" style="5"/>
    <col min="4588" max="4588" width="38.5703125" style="5" customWidth="1"/>
    <col min="4589" max="4589" width="40.140625" style="5" customWidth="1"/>
    <col min="4590" max="4596" width="14.7109375" style="5" customWidth="1"/>
    <col min="4597" max="4597" width="17.140625" style="5" customWidth="1"/>
    <col min="4598" max="4843" width="9.140625" style="5"/>
    <col min="4844" max="4844" width="38.5703125" style="5" customWidth="1"/>
    <col min="4845" max="4845" width="40.140625" style="5" customWidth="1"/>
    <col min="4846" max="4852" width="14.7109375" style="5" customWidth="1"/>
    <col min="4853" max="4853" width="17.140625" style="5" customWidth="1"/>
    <col min="4854" max="5099" width="9.140625" style="5"/>
    <col min="5100" max="5100" width="38.5703125" style="5" customWidth="1"/>
    <col min="5101" max="5101" width="40.140625" style="5" customWidth="1"/>
    <col min="5102" max="5108" width="14.7109375" style="5" customWidth="1"/>
    <col min="5109" max="5109" width="17.140625" style="5" customWidth="1"/>
    <col min="5110" max="5355" width="9.140625" style="5"/>
    <col min="5356" max="5356" width="38.5703125" style="5" customWidth="1"/>
    <col min="5357" max="5357" width="40.140625" style="5" customWidth="1"/>
    <col min="5358" max="5364" width="14.7109375" style="5" customWidth="1"/>
    <col min="5365" max="5365" width="17.140625" style="5" customWidth="1"/>
    <col min="5366" max="5611" width="9.140625" style="5"/>
    <col min="5612" max="5612" width="38.5703125" style="5" customWidth="1"/>
    <col min="5613" max="5613" width="40.140625" style="5" customWidth="1"/>
    <col min="5614" max="5620" width="14.7109375" style="5" customWidth="1"/>
    <col min="5621" max="5621" width="17.140625" style="5" customWidth="1"/>
    <col min="5622" max="5867" width="9.140625" style="5"/>
    <col min="5868" max="5868" width="38.5703125" style="5" customWidth="1"/>
    <col min="5869" max="5869" width="40.140625" style="5" customWidth="1"/>
    <col min="5870" max="5876" width="14.7109375" style="5" customWidth="1"/>
    <col min="5877" max="5877" width="17.140625" style="5" customWidth="1"/>
    <col min="5878" max="6123" width="9.140625" style="5"/>
    <col min="6124" max="6124" width="38.5703125" style="5" customWidth="1"/>
    <col min="6125" max="6125" width="40.140625" style="5" customWidth="1"/>
    <col min="6126" max="6132" width="14.7109375" style="5" customWidth="1"/>
    <col min="6133" max="6133" width="17.140625" style="5" customWidth="1"/>
    <col min="6134" max="6379" width="9.140625" style="5"/>
    <col min="6380" max="6380" width="38.5703125" style="5" customWidth="1"/>
    <col min="6381" max="6381" width="40.140625" style="5" customWidth="1"/>
    <col min="6382" max="6388" width="14.7109375" style="5" customWidth="1"/>
    <col min="6389" max="6389" width="17.140625" style="5" customWidth="1"/>
    <col min="6390" max="6635" width="9.140625" style="5"/>
    <col min="6636" max="6636" width="38.5703125" style="5" customWidth="1"/>
    <col min="6637" max="6637" width="40.140625" style="5" customWidth="1"/>
    <col min="6638" max="6644" width="14.7109375" style="5" customWidth="1"/>
    <col min="6645" max="6645" width="17.140625" style="5" customWidth="1"/>
    <col min="6646" max="6891" width="9.140625" style="5"/>
    <col min="6892" max="6892" width="38.5703125" style="5" customWidth="1"/>
    <col min="6893" max="6893" width="40.140625" style="5" customWidth="1"/>
    <col min="6894" max="6900" width="14.7109375" style="5" customWidth="1"/>
    <col min="6901" max="6901" width="17.140625" style="5" customWidth="1"/>
    <col min="6902" max="7147" width="9.140625" style="5"/>
    <col min="7148" max="7148" width="38.5703125" style="5" customWidth="1"/>
    <col min="7149" max="7149" width="40.140625" style="5" customWidth="1"/>
    <col min="7150" max="7156" width="14.7109375" style="5" customWidth="1"/>
    <col min="7157" max="7157" width="17.140625" style="5" customWidth="1"/>
    <col min="7158" max="7403" width="9.140625" style="5"/>
    <col min="7404" max="7404" width="38.5703125" style="5" customWidth="1"/>
    <col min="7405" max="7405" width="40.140625" style="5" customWidth="1"/>
    <col min="7406" max="7412" width="14.7109375" style="5" customWidth="1"/>
    <col min="7413" max="7413" width="17.140625" style="5" customWidth="1"/>
    <col min="7414" max="7659" width="9.140625" style="5"/>
    <col min="7660" max="7660" width="38.5703125" style="5" customWidth="1"/>
    <col min="7661" max="7661" width="40.140625" style="5" customWidth="1"/>
    <col min="7662" max="7668" width="14.7109375" style="5" customWidth="1"/>
    <col min="7669" max="7669" width="17.140625" style="5" customWidth="1"/>
    <col min="7670" max="7915" width="9.140625" style="5"/>
    <col min="7916" max="7916" width="38.5703125" style="5" customWidth="1"/>
    <col min="7917" max="7917" width="40.140625" style="5" customWidth="1"/>
    <col min="7918" max="7924" width="14.7109375" style="5" customWidth="1"/>
    <col min="7925" max="7925" width="17.140625" style="5" customWidth="1"/>
    <col min="7926" max="8171" width="9.140625" style="5"/>
    <col min="8172" max="8172" width="38.5703125" style="5" customWidth="1"/>
    <col min="8173" max="8173" width="40.140625" style="5" customWidth="1"/>
    <col min="8174" max="8180" width="14.7109375" style="5" customWidth="1"/>
    <col min="8181" max="8181" width="17.140625" style="5" customWidth="1"/>
    <col min="8182" max="8427" width="9.140625" style="5"/>
    <col min="8428" max="8428" width="38.5703125" style="5" customWidth="1"/>
    <col min="8429" max="8429" width="40.140625" style="5" customWidth="1"/>
    <col min="8430" max="8436" width="14.7109375" style="5" customWidth="1"/>
    <col min="8437" max="8437" width="17.140625" style="5" customWidth="1"/>
    <col min="8438" max="8683" width="9.140625" style="5"/>
    <col min="8684" max="8684" width="38.5703125" style="5" customWidth="1"/>
    <col min="8685" max="8685" width="40.140625" style="5" customWidth="1"/>
    <col min="8686" max="8692" width="14.7109375" style="5" customWidth="1"/>
    <col min="8693" max="8693" width="17.140625" style="5" customWidth="1"/>
    <col min="8694" max="8939" width="9.140625" style="5"/>
    <col min="8940" max="8940" width="38.5703125" style="5" customWidth="1"/>
    <col min="8941" max="8941" width="40.140625" style="5" customWidth="1"/>
    <col min="8942" max="8948" width="14.7109375" style="5" customWidth="1"/>
    <col min="8949" max="8949" width="17.140625" style="5" customWidth="1"/>
    <col min="8950" max="9195" width="9.140625" style="5"/>
    <col min="9196" max="9196" width="38.5703125" style="5" customWidth="1"/>
    <col min="9197" max="9197" width="40.140625" style="5" customWidth="1"/>
    <col min="9198" max="9204" width="14.7109375" style="5" customWidth="1"/>
    <col min="9205" max="9205" width="17.140625" style="5" customWidth="1"/>
    <col min="9206" max="9451" width="9.140625" style="5"/>
    <col min="9452" max="9452" width="38.5703125" style="5" customWidth="1"/>
    <col min="9453" max="9453" width="40.140625" style="5" customWidth="1"/>
    <col min="9454" max="9460" width="14.7109375" style="5" customWidth="1"/>
    <col min="9461" max="9461" width="17.140625" style="5" customWidth="1"/>
    <col min="9462" max="9707" width="9.140625" style="5"/>
    <col min="9708" max="9708" width="38.5703125" style="5" customWidth="1"/>
    <col min="9709" max="9709" width="40.140625" style="5" customWidth="1"/>
    <col min="9710" max="9716" width="14.7109375" style="5" customWidth="1"/>
    <col min="9717" max="9717" width="17.140625" style="5" customWidth="1"/>
    <col min="9718" max="9963" width="9.140625" style="5"/>
    <col min="9964" max="9964" width="38.5703125" style="5" customWidth="1"/>
    <col min="9965" max="9965" width="40.140625" style="5" customWidth="1"/>
    <col min="9966" max="9972" width="14.7109375" style="5" customWidth="1"/>
    <col min="9973" max="9973" width="17.140625" style="5" customWidth="1"/>
    <col min="9974" max="10219" width="9.140625" style="5"/>
    <col min="10220" max="10220" width="38.5703125" style="5" customWidth="1"/>
    <col min="10221" max="10221" width="40.140625" style="5" customWidth="1"/>
    <col min="10222" max="10228" width="14.7109375" style="5" customWidth="1"/>
    <col min="10229" max="10229" width="17.140625" style="5" customWidth="1"/>
    <col min="10230" max="10475" width="9.140625" style="5"/>
    <col min="10476" max="10476" width="38.5703125" style="5" customWidth="1"/>
    <col min="10477" max="10477" width="40.140625" style="5" customWidth="1"/>
    <col min="10478" max="10484" width="14.7109375" style="5" customWidth="1"/>
    <col min="10485" max="10485" width="17.140625" style="5" customWidth="1"/>
    <col min="10486" max="10731" width="9.140625" style="5"/>
    <col min="10732" max="10732" width="38.5703125" style="5" customWidth="1"/>
    <col min="10733" max="10733" width="40.140625" style="5" customWidth="1"/>
    <col min="10734" max="10740" width="14.7109375" style="5" customWidth="1"/>
    <col min="10741" max="10741" width="17.140625" style="5" customWidth="1"/>
    <col min="10742" max="10987" width="9.140625" style="5"/>
    <col min="10988" max="10988" width="38.5703125" style="5" customWidth="1"/>
    <col min="10989" max="10989" width="40.140625" style="5" customWidth="1"/>
    <col min="10990" max="10996" width="14.7109375" style="5" customWidth="1"/>
    <col min="10997" max="10997" width="17.140625" style="5" customWidth="1"/>
    <col min="10998" max="11243" width="9.140625" style="5"/>
    <col min="11244" max="11244" width="38.5703125" style="5" customWidth="1"/>
    <col min="11245" max="11245" width="40.140625" style="5" customWidth="1"/>
    <col min="11246" max="11252" width="14.7109375" style="5" customWidth="1"/>
    <col min="11253" max="11253" width="17.140625" style="5" customWidth="1"/>
    <col min="11254" max="11499" width="9.140625" style="5"/>
    <col min="11500" max="11500" width="38.5703125" style="5" customWidth="1"/>
    <col min="11501" max="11501" width="40.140625" style="5" customWidth="1"/>
    <col min="11502" max="11508" width="14.7109375" style="5" customWidth="1"/>
    <col min="11509" max="11509" width="17.140625" style="5" customWidth="1"/>
    <col min="11510" max="11755" width="9.140625" style="5"/>
    <col min="11756" max="11756" width="38.5703125" style="5" customWidth="1"/>
    <col min="11757" max="11757" width="40.140625" style="5" customWidth="1"/>
    <col min="11758" max="11764" width="14.7109375" style="5" customWidth="1"/>
    <col min="11765" max="11765" width="17.140625" style="5" customWidth="1"/>
    <col min="11766" max="12011" width="9.140625" style="5"/>
    <col min="12012" max="12012" width="38.5703125" style="5" customWidth="1"/>
    <col min="12013" max="12013" width="40.140625" style="5" customWidth="1"/>
    <col min="12014" max="12020" width="14.7109375" style="5" customWidth="1"/>
    <col min="12021" max="12021" width="17.140625" style="5" customWidth="1"/>
    <col min="12022" max="12267" width="9.140625" style="5"/>
    <col min="12268" max="12268" width="38.5703125" style="5" customWidth="1"/>
    <col min="12269" max="12269" width="40.140625" style="5" customWidth="1"/>
    <col min="12270" max="12276" width="14.7109375" style="5" customWidth="1"/>
    <col min="12277" max="12277" width="17.140625" style="5" customWidth="1"/>
    <col min="12278" max="12523" width="9.140625" style="5"/>
    <col min="12524" max="12524" width="38.5703125" style="5" customWidth="1"/>
    <col min="12525" max="12525" width="40.140625" style="5" customWidth="1"/>
    <col min="12526" max="12532" width="14.7109375" style="5" customWidth="1"/>
    <col min="12533" max="12533" width="17.140625" style="5" customWidth="1"/>
    <col min="12534" max="12779" width="9.140625" style="5"/>
    <col min="12780" max="12780" width="38.5703125" style="5" customWidth="1"/>
    <col min="12781" max="12781" width="40.140625" style="5" customWidth="1"/>
    <col min="12782" max="12788" width="14.7109375" style="5" customWidth="1"/>
    <col min="12789" max="12789" width="17.140625" style="5" customWidth="1"/>
    <col min="12790" max="13035" width="9.140625" style="5"/>
    <col min="13036" max="13036" width="38.5703125" style="5" customWidth="1"/>
    <col min="13037" max="13037" width="40.140625" style="5" customWidth="1"/>
    <col min="13038" max="13044" width="14.7109375" style="5" customWidth="1"/>
    <col min="13045" max="13045" width="17.140625" style="5" customWidth="1"/>
    <col min="13046" max="13291" width="9.140625" style="5"/>
    <col min="13292" max="13292" width="38.5703125" style="5" customWidth="1"/>
    <col min="13293" max="13293" width="40.140625" style="5" customWidth="1"/>
    <col min="13294" max="13300" width="14.7109375" style="5" customWidth="1"/>
    <col min="13301" max="13301" width="17.140625" style="5" customWidth="1"/>
    <col min="13302" max="13547" width="9.140625" style="5"/>
    <col min="13548" max="13548" width="38.5703125" style="5" customWidth="1"/>
    <col min="13549" max="13549" width="40.140625" style="5" customWidth="1"/>
    <col min="13550" max="13556" width="14.7109375" style="5" customWidth="1"/>
    <col min="13557" max="13557" width="17.140625" style="5" customWidth="1"/>
    <col min="13558" max="13803" width="9.140625" style="5"/>
    <col min="13804" max="13804" width="38.5703125" style="5" customWidth="1"/>
    <col min="13805" max="13805" width="40.140625" style="5" customWidth="1"/>
    <col min="13806" max="13812" width="14.7109375" style="5" customWidth="1"/>
    <col min="13813" max="13813" width="17.140625" style="5" customWidth="1"/>
    <col min="13814" max="14059" width="9.140625" style="5"/>
    <col min="14060" max="14060" width="38.5703125" style="5" customWidth="1"/>
    <col min="14061" max="14061" width="40.140625" style="5" customWidth="1"/>
    <col min="14062" max="14068" width="14.7109375" style="5" customWidth="1"/>
    <col min="14069" max="14069" width="17.140625" style="5" customWidth="1"/>
    <col min="14070" max="14315" width="9.140625" style="5"/>
    <col min="14316" max="14316" width="38.5703125" style="5" customWidth="1"/>
    <col min="14317" max="14317" width="40.140625" style="5" customWidth="1"/>
    <col min="14318" max="14324" width="14.7109375" style="5" customWidth="1"/>
    <col min="14325" max="14325" width="17.140625" style="5" customWidth="1"/>
    <col min="14326" max="14571" width="9.140625" style="5"/>
    <col min="14572" max="14572" width="38.5703125" style="5" customWidth="1"/>
    <col min="14573" max="14573" width="40.140625" style="5" customWidth="1"/>
    <col min="14574" max="14580" width="14.7109375" style="5" customWidth="1"/>
    <col min="14581" max="14581" width="17.140625" style="5" customWidth="1"/>
    <col min="14582" max="14827" width="9.140625" style="5"/>
    <col min="14828" max="14828" width="38.5703125" style="5" customWidth="1"/>
    <col min="14829" max="14829" width="40.140625" style="5" customWidth="1"/>
    <col min="14830" max="14836" width="14.7109375" style="5" customWidth="1"/>
    <col min="14837" max="14837" width="17.140625" style="5" customWidth="1"/>
    <col min="14838" max="15083" width="9.140625" style="5"/>
    <col min="15084" max="15084" width="38.5703125" style="5" customWidth="1"/>
    <col min="15085" max="15085" width="40.140625" style="5" customWidth="1"/>
    <col min="15086" max="15092" width="14.7109375" style="5" customWidth="1"/>
    <col min="15093" max="15093" width="17.140625" style="5" customWidth="1"/>
    <col min="15094" max="15339" width="9.140625" style="5"/>
    <col min="15340" max="15340" width="38.5703125" style="5" customWidth="1"/>
    <col min="15341" max="15341" width="40.140625" style="5" customWidth="1"/>
    <col min="15342" max="15348" width="14.7109375" style="5" customWidth="1"/>
    <col min="15349" max="15349" width="17.140625" style="5" customWidth="1"/>
    <col min="15350" max="15595" width="9.140625" style="5"/>
    <col min="15596" max="15596" width="38.5703125" style="5" customWidth="1"/>
    <col min="15597" max="15597" width="40.140625" style="5" customWidth="1"/>
    <col min="15598" max="15604" width="14.7109375" style="5" customWidth="1"/>
    <col min="15605" max="15605" width="17.140625" style="5" customWidth="1"/>
    <col min="15606" max="15851" width="9.140625" style="5"/>
    <col min="15852" max="15852" width="38.5703125" style="5" customWidth="1"/>
    <col min="15853" max="15853" width="40.140625" style="5" customWidth="1"/>
    <col min="15854" max="15860" width="14.7109375" style="5" customWidth="1"/>
    <col min="15861" max="15861" width="17.140625" style="5" customWidth="1"/>
    <col min="15862" max="16107" width="9.140625" style="5"/>
    <col min="16108" max="16108" width="38.5703125" style="5" customWidth="1"/>
    <col min="16109" max="16109" width="40.140625" style="5" customWidth="1"/>
    <col min="16110" max="16116" width="14.7109375" style="5" customWidth="1"/>
    <col min="16117" max="16117" width="17.140625" style="5" customWidth="1"/>
    <col min="16118" max="16384" width="9.140625" style="5"/>
  </cols>
  <sheetData>
    <row r="1" spans="1:235" x14ac:dyDescent="0.3">
      <c r="H1" s="73" t="s">
        <v>82</v>
      </c>
      <c r="I1" s="73"/>
    </row>
    <row r="2" spans="1:235" ht="33" customHeight="1" x14ac:dyDescent="0.3">
      <c r="I2" s="35" t="s">
        <v>1</v>
      </c>
    </row>
    <row r="3" spans="1:235" x14ac:dyDescent="0.3">
      <c r="I3" s="7" t="s">
        <v>2</v>
      </c>
    </row>
    <row r="4" spans="1:235" x14ac:dyDescent="0.3">
      <c r="E4" s="74" t="s">
        <v>87</v>
      </c>
      <c r="F4" s="74"/>
      <c r="G4" s="74"/>
      <c r="H4" s="74"/>
      <c r="I4" s="74"/>
    </row>
    <row r="6" spans="1:235" x14ac:dyDescent="0.3">
      <c r="B6" s="8"/>
      <c r="C6" s="8"/>
      <c r="D6" s="9" t="s">
        <v>3</v>
      </c>
      <c r="E6" s="8"/>
      <c r="F6" s="8"/>
      <c r="G6" s="8"/>
      <c r="H6" s="8"/>
      <c r="I6" s="8"/>
    </row>
    <row r="7" spans="1:235" x14ac:dyDescent="0.3">
      <c r="A7" s="10"/>
      <c r="B7" s="11"/>
      <c r="C7" s="11"/>
      <c r="D7" s="12" t="s">
        <v>4</v>
      </c>
      <c r="E7" s="11"/>
      <c r="F7" s="11"/>
      <c r="G7" s="11"/>
      <c r="H7" s="11"/>
      <c r="I7" s="11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</row>
    <row r="8" spans="1:235" x14ac:dyDescent="0.3">
      <c r="I8" s="35" t="s">
        <v>5</v>
      </c>
    </row>
    <row r="9" spans="1:235" x14ac:dyDescent="0.3">
      <c r="A9" s="75" t="s">
        <v>6</v>
      </c>
      <c r="B9" s="77" t="s">
        <v>7</v>
      </c>
      <c r="C9" s="77" t="s">
        <v>8</v>
      </c>
      <c r="D9" s="77" t="s">
        <v>9</v>
      </c>
      <c r="E9" s="77"/>
      <c r="F9" s="77"/>
      <c r="G9" s="77"/>
      <c r="H9" s="77"/>
      <c r="I9" s="77"/>
    </row>
    <row r="10" spans="1:235" ht="62.25" customHeight="1" x14ac:dyDescent="0.3">
      <c r="A10" s="76"/>
      <c r="B10" s="77"/>
      <c r="C10" s="77"/>
      <c r="D10" s="14" t="s">
        <v>10</v>
      </c>
      <c r="E10" s="36" t="s">
        <v>11</v>
      </c>
      <c r="F10" s="36" t="s">
        <v>12</v>
      </c>
      <c r="G10" s="36" t="s">
        <v>13</v>
      </c>
      <c r="H10" s="36" t="s">
        <v>14</v>
      </c>
      <c r="I10" s="36" t="s">
        <v>15</v>
      </c>
    </row>
    <row r="11" spans="1:235" x14ac:dyDescent="0.3">
      <c r="A11" s="33">
        <v>1</v>
      </c>
      <c r="B11" s="33">
        <v>2</v>
      </c>
      <c r="C11" s="33">
        <v>3</v>
      </c>
      <c r="D11" s="36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</row>
    <row r="12" spans="1:235" ht="38.1" customHeight="1" x14ac:dyDescent="0.3">
      <c r="A12" s="42" t="s">
        <v>16</v>
      </c>
      <c r="B12" s="72" t="s">
        <v>80</v>
      </c>
      <c r="C12" s="38">
        <v>2022</v>
      </c>
      <c r="D12" s="18">
        <f t="shared" ref="D12:I13" si="0">D20+D45+D147</f>
        <v>277015.59999999998</v>
      </c>
      <c r="E12" s="18">
        <f t="shared" si="0"/>
        <v>11485.4</v>
      </c>
      <c r="F12" s="18">
        <f t="shared" si="0"/>
        <v>69181.099999999991</v>
      </c>
      <c r="G12" s="18">
        <f t="shared" si="0"/>
        <v>995.7</v>
      </c>
      <c r="H12" s="18">
        <f t="shared" si="0"/>
        <v>195353.4</v>
      </c>
      <c r="I12" s="18">
        <f t="shared" si="0"/>
        <v>0</v>
      </c>
    </row>
    <row r="13" spans="1:235" ht="38.1" customHeight="1" x14ac:dyDescent="0.3">
      <c r="A13" s="42"/>
      <c r="B13" s="72"/>
      <c r="C13" s="38">
        <v>2023</v>
      </c>
      <c r="D13" s="18">
        <f t="shared" si="0"/>
        <v>408613.69999999995</v>
      </c>
      <c r="E13" s="18">
        <f t="shared" si="0"/>
        <v>95082.099999999991</v>
      </c>
      <c r="F13" s="18">
        <f t="shared" si="0"/>
        <v>70635.700000000012</v>
      </c>
      <c r="G13" s="18">
        <f t="shared" si="0"/>
        <v>37769.4</v>
      </c>
      <c r="H13" s="18">
        <f t="shared" si="0"/>
        <v>205126.49999999997</v>
      </c>
      <c r="I13" s="18">
        <f t="shared" si="0"/>
        <v>0</v>
      </c>
    </row>
    <row r="14" spans="1:235" ht="38.1" customHeight="1" x14ac:dyDescent="0.3">
      <c r="A14" s="42"/>
      <c r="B14" s="72"/>
      <c r="C14" s="32">
        <v>2024</v>
      </c>
      <c r="D14" s="18">
        <f t="shared" ref="D14:I17" si="1">D22+D93+D108+D149</f>
        <v>344407</v>
      </c>
      <c r="E14" s="18">
        <f t="shared" si="1"/>
        <v>5298.8</v>
      </c>
      <c r="F14" s="18">
        <f t="shared" si="1"/>
        <v>55153.399999999994</v>
      </c>
      <c r="G14" s="18">
        <f t="shared" si="1"/>
        <v>91785.599999999991</v>
      </c>
      <c r="H14" s="18">
        <f t="shared" si="1"/>
        <v>182169.2</v>
      </c>
      <c r="I14" s="18">
        <f t="shared" si="1"/>
        <v>10000</v>
      </c>
    </row>
    <row r="15" spans="1:235" ht="38.1" customHeight="1" x14ac:dyDescent="0.3">
      <c r="A15" s="42"/>
      <c r="B15" s="72"/>
      <c r="C15" s="38">
        <v>2025</v>
      </c>
      <c r="D15" s="18">
        <f t="shared" si="1"/>
        <v>391912.24</v>
      </c>
      <c r="E15" s="18">
        <f t="shared" si="1"/>
        <v>96110.7</v>
      </c>
      <c r="F15" s="18">
        <f t="shared" si="1"/>
        <v>73868.400000000009</v>
      </c>
      <c r="G15" s="18">
        <f t="shared" si="1"/>
        <v>78632.800000000003</v>
      </c>
      <c r="H15" s="18">
        <f t="shared" si="1"/>
        <v>143300.34</v>
      </c>
      <c r="I15" s="18">
        <f t="shared" si="1"/>
        <v>0</v>
      </c>
    </row>
    <row r="16" spans="1:235" s="34" customFormat="1" ht="38.1" customHeight="1" x14ac:dyDescent="0.25">
      <c r="A16" s="42"/>
      <c r="B16" s="72"/>
      <c r="C16" s="38">
        <v>2026</v>
      </c>
      <c r="D16" s="18">
        <f t="shared" si="1"/>
        <v>142445.70000000001</v>
      </c>
      <c r="E16" s="18">
        <f t="shared" si="1"/>
        <v>244.7</v>
      </c>
      <c r="F16" s="18">
        <f t="shared" si="1"/>
        <v>1724.2</v>
      </c>
      <c r="G16" s="18">
        <f t="shared" si="1"/>
        <v>5330</v>
      </c>
      <c r="H16" s="18">
        <f t="shared" si="1"/>
        <v>135146.79999999999</v>
      </c>
      <c r="I16" s="18">
        <f t="shared" si="1"/>
        <v>0</v>
      </c>
    </row>
    <row r="17" spans="1:235" ht="38.1" customHeight="1" x14ac:dyDescent="0.3">
      <c r="A17" s="42"/>
      <c r="B17" s="72"/>
      <c r="C17" s="38">
        <v>2027</v>
      </c>
      <c r="D17" s="18">
        <f t="shared" si="1"/>
        <v>141573</v>
      </c>
      <c r="E17" s="18">
        <f t="shared" si="1"/>
        <v>0</v>
      </c>
      <c r="F17" s="18">
        <f t="shared" si="1"/>
        <v>0</v>
      </c>
      <c r="G17" s="18">
        <f t="shared" si="1"/>
        <v>5117.7</v>
      </c>
      <c r="H17" s="18">
        <f t="shared" si="1"/>
        <v>136455.29999999999</v>
      </c>
      <c r="I17" s="18">
        <f t="shared" si="1"/>
        <v>0</v>
      </c>
    </row>
    <row r="18" spans="1:235" ht="38.1" customHeight="1" x14ac:dyDescent="0.3">
      <c r="A18" s="42"/>
      <c r="B18" s="72"/>
      <c r="C18" s="38" t="s">
        <v>17</v>
      </c>
      <c r="D18" s="18">
        <f t="shared" ref="D18:G18" si="2">SUM(D12:D17)</f>
        <v>1705967.24</v>
      </c>
      <c r="E18" s="18">
        <f t="shared" si="2"/>
        <v>208221.7</v>
      </c>
      <c r="F18" s="18">
        <f t="shared" si="2"/>
        <v>270562.8</v>
      </c>
      <c r="G18" s="18">
        <f t="shared" si="2"/>
        <v>219631.2</v>
      </c>
      <c r="H18" s="18">
        <f>SUM(H12:H17)</f>
        <v>997551.54</v>
      </c>
      <c r="I18" s="18">
        <f>SUM(I12:I17)</f>
        <v>10000</v>
      </c>
    </row>
    <row r="19" spans="1:235" x14ac:dyDescent="0.3">
      <c r="A19" s="27" t="s">
        <v>18</v>
      </c>
      <c r="B19" s="28"/>
      <c r="C19" s="29"/>
      <c r="D19" s="30"/>
      <c r="E19" s="30"/>
      <c r="F19" s="30"/>
      <c r="G19" s="30"/>
      <c r="H19" s="30"/>
      <c r="I19" s="31"/>
    </row>
    <row r="20" spans="1:235" x14ac:dyDescent="0.3">
      <c r="A20" s="42" t="s">
        <v>83</v>
      </c>
      <c r="B20" s="53"/>
      <c r="C20" s="38">
        <v>2022</v>
      </c>
      <c r="D20" s="26">
        <f t="shared" ref="D20:I25" si="3">D27</f>
        <v>38878.399999999994</v>
      </c>
      <c r="E20" s="26">
        <f t="shared" si="3"/>
        <v>11353.3</v>
      </c>
      <c r="F20" s="26">
        <f t="shared" si="3"/>
        <v>24803.599999999999</v>
      </c>
      <c r="G20" s="26">
        <f t="shared" si="3"/>
        <v>0</v>
      </c>
      <c r="H20" s="26">
        <f t="shared" si="3"/>
        <v>2721.5</v>
      </c>
      <c r="I20" s="26">
        <f t="shared" si="3"/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</row>
    <row r="21" spans="1:235" x14ac:dyDescent="0.3">
      <c r="A21" s="42"/>
      <c r="B21" s="48"/>
      <c r="C21" s="38">
        <v>2023</v>
      </c>
      <c r="D21" s="18">
        <f t="shared" si="3"/>
        <v>151703.9</v>
      </c>
      <c r="E21" s="18">
        <f t="shared" si="3"/>
        <v>94877.9</v>
      </c>
      <c r="F21" s="18">
        <f t="shared" si="3"/>
        <v>30656.7</v>
      </c>
      <c r="G21" s="18">
        <f t="shared" si="3"/>
        <v>25000</v>
      </c>
      <c r="H21" s="18">
        <f t="shared" si="3"/>
        <v>1169.3</v>
      </c>
      <c r="I21" s="18">
        <f t="shared" si="3"/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</row>
    <row r="22" spans="1:235" x14ac:dyDescent="0.3">
      <c r="A22" s="42"/>
      <c r="B22" s="48"/>
      <c r="C22" s="38">
        <v>2024</v>
      </c>
      <c r="D22" s="18">
        <f t="shared" si="3"/>
        <v>19616.400000000001</v>
      </c>
      <c r="E22" s="18">
        <f t="shared" si="3"/>
        <v>4569</v>
      </c>
      <c r="F22" s="18">
        <f t="shared" si="3"/>
        <v>10431</v>
      </c>
      <c r="G22" s="18">
        <f t="shared" si="3"/>
        <v>0</v>
      </c>
      <c r="H22" s="18">
        <f t="shared" si="3"/>
        <v>4616.3999999999996</v>
      </c>
      <c r="I22" s="18">
        <f t="shared" si="3"/>
        <v>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</row>
    <row r="23" spans="1:235" x14ac:dyDescent="0.3">
      <c r="A23" s="42"/>
      <c r="B23" s="48"/>
      <c r="C23" s="38">
        <v>2025</v>
      </c>
      <c r="D23" s="18">
        <f>D30</f>
        <v>165864</v>
      </c>
      <c r="E23" s="18">
        <f t="shared" si="3"/>
        <v>95861.2</v>
      </c>
      <c r="F23" s="18">
        <f t="shared" si="3"/>
        <v>33374.1</v>
      </c>
      <c r="G23" s="18">
        <f t="shared" si="3"/>
        <v>32340</v>
      </c>
      <c r="H23" s="18">
        <f t="shared" si="3"/>
        <v>4288.7</v>
      </c>
      <c r="I23" s="18">
        <f t="shared" si="3"/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</row>
    <row r="24" spans="1:235" x14ac:dyDescent="0.3">
      <c r="A24" s="42"/>
      <c r="B24" s="48"/>
      <c r="C24" s="38">
        <v>2026</v>
      </c>
      <c r="D24" s="18">
        <f>D31</f>
        <v>0</v>
      </c>
      <c r="E24" s="18">
        <f t="shared" si="3"/>
        <v>0</v>
      </c>
      <c r="F24" s="18">
        <f t="shared" si="3"/>
        <v>0</v>
      </c>
      <c r="G24" s="18">
        <f t="shared" si="3"/>
        <v>0</v>
      </c>
      <c r="H24" s="18">
        <f t="shared" si="3"/>
        <v>0</v>
      </c>
      <c r="I24" s="18">
        <f t="shared" si="3"/>
        <v>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</row>
    <row r="25" spans="1:235" x14ac:dyDescent="0.3">
      <c r="A25" s="42"/>
      <c r="B25" s="48"/>
      <c r="C25" s="38">
        <v>2027</v>
      </c>
      <c r="D25" s="18">
        <f>D32</f>
        <v>0</v>
      </c>
      <c r="E25" s="18">
        <f t="shared" si="3"/>
        <v>0</v>
      </c>
      <c r="F25" s="18">
        <f t="shared" si="3"/>
        <v>0</v>
      </c>
      <c r="G25" s="18">
        <f t="shared" si="3"/>
        <v>0</v>
      </c>
      <c r="H25" s="18">
        <f t="shared" si="3"/>
        <v>0</v>
      </c>
      <c r="I25" s="18">
        <f t="shared" si="3"/>
        <v>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</row>
    <row r="26" spans="1:235" x14ac:dyDescent="0.3">
      <c r="A26" s="42"/>
      <c r="B26" s="49"/>
      <c r="C26" s="38" t="s">
        <v>17</v>
      </c>
      <c r="D26" s="18">
        <f>SUM(D20:D25)</f>
        <v>376062.69999999995</v>
      </c>
      <c r="E26" s="18">
        <f t="shared" ref="E26:I26" si="4">SUM(E20:E24)</f>
        <v>206661.4</v>
      </c>
      <c r="F26" s="18">
        <f t="shared" si="4"/>
        <v>99265.4</v>
      </c>
      <c r="G26" s="18">
        <f t="shared" si="4"/>
        <v>57340</v>
      </c>
      <c r="H26" s="18">
        <f t="shared" si="4"/>
        <v>12795.900000000001</v>
      </c>
      <c r="I26" s="18">
        <f t="shared" si="4"/>
        <v>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</row>
    <row r="27" spans="1:235" x14ac:dyDescent="0.3">
      <c r="A27" s="42" t="s">
        <v>84</v>
      </c>
      <c r="B27" s="53"/>
      <c r="C27" s="38">
        <v>2022</v>
      </c>
      <c r="D27" s="18">
        <f t="shared" ref="D27:I28" si="5">D34+D38</f>
        <v>38878.399999999994</v>
      </c>
      <c r="E27" s="18">
        <f t="shared" si="5"/>
        <v>11353.3</v>
      </c>
      <c r="F27" s="18">
        <f t="shared" si="5"/>
        <v>24803.599999999999</v>
      </c>
      <c r="G27" s="18">
        <f t="shared" si="5"/>
        <v>0</v>
      </c>
      <c r="H27" s="18">
        <f t="shared" si="5"/>
        <v>2721.5</v>
      </c>
      <c r="I27" s="18">
        <f t="shared" si="5"/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</row>
    <row r="28" spans="1:235" x14ac:dyDescent="0.3">
      <c r="A28" s="42"/>
      <c r="B28" s="48"/>
      <c r="C28" s="38">
        <v>2023</v>
      </c>
      <c r="D28" s="18">
        <f t="shared" si="5"/>
        <v>151703.9</v>
      </c>
      <c r="E28" s="18">
        <f t="shared" si="5"/>
        <v>94877.9</v>
      </c>
      <c r="F28" s="18">
        <f t="shared" si="5"/>
        <v>30656.7</v>
      </c>
      <c r="G28" s="18">
        <f t="shared" si="5"/>
        <v>25000</v>
      </c>
      <c r="H28" s="18">
        <f t="shared" si="5"/>
        <v>1169.3</v>
      </c>
      <c r="I28" s="18">
        <f t="shared" si="5"/>
        <v>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</row>
    <row r="29" spans="1:235" x14ac:dyDescent="0.3">
      <c r="A29" s="42"/>
      <c r="B29" s="48"/>
      <c r="C29" s="38">
        <v>2024</v>
      </c>
      <c r="D29" s="18">
        <f>SUM(E29:I29)</f>
        <v>19616.400000000001</v>
      </c>
      <c r="E29" s="18">
        <f t="shared" ref="E29:I32" si="6">E40</f>
        <v>4569</v>
      </c>
      <c r="F29" s="18">
        <f t="shared" si="6"/>
        <v>10431</v>
      </c>
      <c r="G29" s="18">
        <f t="shared" si="6"/>
        <v>0</v>
      </c>
      <c r="H29" s="18">
        <f t="shared" si="6"/>
        <v>4616.3999999999996</v>
      </c>
      <c r="I29" s="18">
        <f t="shared" si="6"/>
        <v>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</row>
    <row r="30" spans="1:235" x14ac:dyDescent="0.3">
      <c r="A30" s="42"/>
      <c r="B30" s="48"/>
      <c r="C30" s="38">
        <v>2025</v>
      </c>
      <c r="D30" s="18">
        <f>SUM(E30:I30)</f>
        <v>165864</v>
      </c>
      <c r="E30" s="18">
        <f t="shared" ref="E30:G30" si="7">E36+E41</f>
        <v>95861.2</v>
      </c>
      <c r="F30" s="18">
        <f t="shared" si="7"/>
        <v>33374.1</v>
      </c>
      <c r="G30" s="18">
        <f t="shared" si="7"/>
        <v>32340</v>
      </c>
      <c r="H30" s="18">
        <f>H36+H41</f>
        <v>4288.7</v>
      </c>
      <c r="I30" s="18">
        <f>I36+I41</f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</row>
    <row r="31" spans="1:235" x14ac:dyDescent="0.3">
      <c r="A31" s="42"/>
      <c r="B31" s="48"/>
      <c r="C31" s="38">
        <v>2026</v>
      </c>
      <c r="D31" s="18">
        <f>SUM(E31:I31)</f>
        <v>0</v>
      </c>
      <c r="E31" s="18">
        <f t="shared" si="6"/>
        <v>0</v>
      </c>
      <c r="F31" s="18">
        <f t="shared" si="6"/>
        <v>0</v>
      </c>
      <c r="G31" s="18">
        <f t="shared" si="6"/>
        <v>0</v>
      </c>
      <c r="H31" s="18">
        <f t="shared" si="6"/>
        <v>0</v>
      </c>
      <c r="I31" s="18">
        <f t="shared" si="6"/>
        <v>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</row>
    <row r="32" spans="1:235" x14ac:dyDescent="0.3">
      <c r="A32" s="42"/>
      <c r="B32" s="48"/>
      <c r="C32" s="38">
        <v>2027</v>
      </c>
      <c r="D32" s="18">
        <f>SUM(E32:I32)</f>
        <v>0</v>
      </c>
      <c r="E32" s="18">
        <f t="shared" si="6"/>
        <v>0</v>
      </c>
      <c r="F32" s="18">
        <f t="shared" si="6"/>
        <v>0</v>
      </c>
      <c r="G32" s="18">
        <f t="shared" si="6"/>
        <v>0</v>
      </c>
      <c r="H32" s="18">
        <f t="shared" si="6"/>
        <v>0</v>
      </c>
      <c r="I32" s="18">
        <f t="shared" si="6"/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</row>
    <row r="33" spans="1:235" ht="24.75" customHeight="1" x14ac:dyDescent="0.3">
      <c r="A33" s="42"/>
      <c r="B33" s="49"/>
      <c r="C33" s="38" t="s">
        <v>17</v>
      </c>
      <c r="D33" s="18">
        <f>SUM(D27:D32)</f>
        <v>376062.69999999995</v>
      </c>
      <c r="E33" s="18">
        <f t="shared" ref="E33:I33" si="8">SUM(E27:E31)</f>
        <v>206661.4</v>
      </c>
      <c r="F33" s="18">
        <f t="shared" si="8"/>
        <v>99265.4</v>
      </c>
      <c r="G33" s="18">
        <f t="shared" si="8"/>
        <v>57340</v>
      </c>
      <c r="H33" s="18">
        <f>SUM(H27:H31)</f>
        <v>12795.900000000001</v>
      </c>
      <c r="I33" s="18">
        <f t="shared" si="8"/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</row>
    <row r="34" spans="1:235" ht="18.75" customHeight="1" x14ac:dyDescent="0.3">
      <c r="A34" s="44" t="s">
        <v>81</v>
      </c>
      <c r="B34" s="53"/>
      <c r="C34" s="37">
        <v>2022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</row>
    <row r="35" spans="1:235" x14ac:dyDescent="0.3">
      <c r="A35" s="45"/>
      <c r="B35" s="48"/>
      <c r="C35" s="37">
        <v>2023</v>
      </c>
      <c r="D35" s="17">
        <f>SUM(E35:I35)</f>
        <v>135000</v>
      </c>
      <c r="E35" s="17">
        <v>90000</v>
      </c>
      <c r="F35" s="17">
        <v>20000</v>
      </c>
      <c r="G35" s="17">
        <v>25000</v>
      </c>
      <c r="H35" s="17">
        <v>0</v>
      </c>
      <c r="I35" s="17">
        <v>0</v>
      </c>
    </row>
    <row r="36" spans="1:235" x14ac:dyDescent="0.3">
      <c r="A36" s="45"/>
      <c r="B36" s="48"/>
      <c r="C36" s="37">
        <v>2025</v>
      </c>
      <c r="D36" s="17">
        <f>SUM(E36:I36)</f>
        <v>144536</v>
      </c>
      <c r="E36" s="17">
        <v>90235.3</v>
      </c>
      <c r="F36" s="17">
        <v>20000</v>
      </c>
      <c r="G36" s="17">
        <v>32340</v>
      </c>
      <c r="H36" s="17">
        <v>1960.7</v>
      </c>
      <c r="I36" s="17">
        <v>0</v>
      </c>
    </row>
    <row r="37" spans="1:235" ht="72" customHeight="1" x14ac:dyDescent="0.3">
      <c r="A37" s="46"/>
      <c r="B37" s="49"/>
      <c r="C37" s="37" t="s">
        <v>17</v>
      </c>
      <c r="D37" s="17">
        <f>SUM(D34:D36)</f>
        <v>279536</v>
      </c>
      <c r="E37" s="17">
        <f t="shared" ref="E37:I37" si="9">SUM(E34:E36)</f>
        <v>180235.3</v>
      </c>
      <c r="F37" s="17">
        <f t="shared" si="9"/>
        <v>40000</v>
      </c>
      <c r="G37" s="17">
        <f t="shared" si="9"/>
        <v>57340</v>
      </c>
      <c r="H37" s="17">
        <f t="shared" si="9"/>
        <v>1960.7</v>
      </c>
      <c r="I37" s="17">
        <f t="shared" si="9"/>
        <v>0</v>
      </c>
    </row>
    <row r="38" spans="1:235" x14ac:dyDescent="0.3">
      <c r="A38" s="44" t="s">
        <v>19</v>
      </c>
      <c r="B38" s="53"/>
      <c r="C38" s="37">
        <v>2022</v>
      </c>
      <c r="D38" s="17">
        <f t="shared" ref="D38:D43" si="10">SUM(E38:I38)</f>
        <v>38878.399999999994</v>
      </c>
      <c r="E38" s="17">
        <v>11353.3</v>
      </c>
      <c r="F38" s="17">
        <v>24803.599999999999</v>
      </c>
      <c r="G38" s="17">
        <v>0</v>
      </c>
      <c r="H38" s="17">
        <v>2721.5</v>
      </c>
      <c r="I38" s="17">
        <v>0</v>
      </c>
    </row>
    <row r="39" spans="1:235" x14ac:dyDescent="0.3">
      <c r="A39" s="45"/>
      <c r="B39" s="48"/>
      <c r="C39" s="37">
        <v>2023</v>
      </c>
      <c r="D39" s="17">
        <f t="shared" si="10"/>
        <v>16703.900000000001</v>
      </c>
      <c r="E39" s="17">
        <v>4877.8999999999996</v>
      </c>
      <c r="F39" s="17">
        <v>10656.7</v>
      </c>
      <c r="G39" s="17">
        <v>0</v>
      </c>
      <c r="H39" s="17">
        <v>1169.3</v>
      </c>
      <c r="I39" s="17">
        <v>0</v>
      </c>
    </row>
    <row r="40" spans="1:235" x14ac:dyDescent="0.3">
      <c r="A40" s="45"/>
      <c r="B40" s="48"/>
      <c r="C40" s="37">
        <v>2024</v>
      </c>
      <c r="D40" s="17">
        <f t="shared" si="10"/>
        <v>19616.400000000001</v>
      </c>
      <c r="E40" s="17">
        <v>4569</v>
      </c>
      <c r="F40" s="17">
        <v>10431</v>
      </c>
      <c r="G40" s="17">
        <v>0</v>
      </c>
      <c r="H40" s="17">
        <v>4616.3999999999996</v>
      </c>
      <c r="I40" s="17">
        <v>0</v>
      </c>
    </row>
    <row r="41" spans="1:235" x14ac:dyDescent="0.3">
      <c r="A41" s="45"/>
      <c r="B41" s="48"/>
      <c r="C41" s="37">
        <v>2025</v>
      </c>
      <c r="D41" s="17">
        <f t="shared" si="10"/>
        <v>21328</v>
      </c>
      <c r="E41" s="17">
        <v>5625.9</v>
      </c>
      <c r="F41" s="17">
        <v>13374.1</v>
      </c>
      <c r="G41" s="17">
        <v>0</v>
      </c>
      <c r="H41" s="17">
        <v>2328</v>
      </c>
      <c r="I41" s="17">
        <v>0</v>
      </c>
    </row>
    <row r="42" spans="1:235" x14ac:dyDescent="0.3">
      <c r="A42" s="45"/>
      <c r="B42" s="48"/>
      <c r="C42" s="37">
        <v>2026</v>
      </c>
      <c r="D42" s="17">
        <f t="shared" si="10"/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</row>
    <row r="43" spans="1:235" x14ac:dyDescent="0.3">
      <c r="A43" s="45"/>
      <c r="B43" s="48"/>
      <c r="C43" s="37">
        <v>2027</v>
      </c>
      <c r="D43" s="17">
        <f t="shared" si="10"/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</row>
    <row r="44" spans="1:235" x14ac:dyDescent="0.3">
      <c r="A44" s="46"/>
      <c r="B44" s="49"/>
      <c r="C44" s="37" t="s">
        <v>17</v>
      </c>
      <c r="D44" s="17">
        <f>SUM(D38:D43)</f>
        <v>96526.7</v>
      </c>
      <c r="E44" s="17">
        <f t="shared" ref="E44:I44" si="11">SUM(E38:E43)</f>
        <v>26426.1</v>
      </c>
      <c r="F44" s="17">
        <f t="shared" si="11"/>
        <v>59265.4</v>
      </c>
      <c r="G44" s="17">
        <f t="shared" si="11"/>
        <v>0</v>
      </c>
      <c r="H44" s="17">
        <f t="shared" si="11"/>
        <v>10835.2</v>
      </c>
      <c r="I44" s="17">
        <f t="shared" si="11"/>
        <v>0</v>
      </c>
    </row>
    <row r="45" spans="1:235" x14ac:dyDescent="0.3">
      <c r="A45" s="42" t="s">
        <v>58</v>
      </c>
      <c r="B45" s="67"/>
      <c r="C45" s="38">
        <v>2022</v>
      </c>
      <c r="D45" s="25">
        <f t="shared" ref="D45:G45" si="12">D48+D54+D66+D81+D87</f>
        <v>54988.5</v>
      </c>
      <c r="E45" s="25">
        <f t="shared" si="12"/>
        <v>0</v>
      </c>
      <c r="F45" s="25">
        <f t="shared" si="12"/>
        <v>40132.1</v>
      </c>
      <c r="G45" s="25">
        <f t="shared" si="12"/>
        <v>0</v>
      </c>
      <c r="H45" s="25">
        <f>H48+H54+H66+H81+H87</f>
        <v>14856.400000000001</v>
      </c>
      <c r="I45" s="25">
        <f>(I48+I54+I60+I66+I81+I132)</f>
        <v>0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</row>
    <row r="46" spans="1:235" x14ac:dyDescent="0.3">
      <c r="A46" s="42"/>
      <c r="B46" s="68"/>
      <c r="C46" s="38">
        <v>2023</v>
      </c>
      <c r="D46" s="25">
        <f t="shared" ref="D46:G46" si="13">D49+D55+D61+D67+D82+D88</f>
        <v>65759</v>
      </c>
      <c r="E46" s="25">
        <f t="shared" si="13"/>
        <v>0</v>
      </c>
      <c r="F46" s="25">
        <f t="shared" si="13"/>
        <v>34603.4</v>
      </c>
      <c r="G46" s="25">
        <f t="shared" si="13"/>
        <v>0</v>
      </c>
      <c r="H46" s="25">
        <f>H49+H55+H61+H67+H82+H88</f>
        <v>31155.599999999999</v>
      </c>
      <c r="I46" s="25">
        <f>I49+I55+I61+I67+I82+I88</f>
        <v>0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</row>
    <row r="47" spans="1:235" x14ac:dyDescent="0.3">
      <c r="A47" s="42"/>
      <c r="B47" s="69"/>
      <c r="C47" s="38" t="s">
        <v>17</v>
      </c>
      <c r="D47" s="18">
        <f t="shared" ref="D47:I47" si="14">SUM(D45:D46)</f>
        <v>120747.5</v>
      </c>
      <c r="E47" s="18">
        <f t="shared" si="14"/>
        <v>0</v>
      </c>
      <c r="F47" s="18">
        <f t="shared" si="14"/>
        <v>74735.5</v>
      </c>
      <c r="G47" s="18">
        <f t="shared" si="14"/>
        <v>0</v>
      </c>
      <c r="H47" s="18">
        <f t="shared" si="14"/>
        <v>46012</v>
      </c>
      <c r="I47" s="18">
        <f t="shared" si="14"/>
        <v>0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</row>
    <row r="48" spans="1:235" x14ac:dyDescent="0.3">
      <c r="A48" s="42" t="s">
        <v>59</v>
      </c>
      <c r="B48" s="53"/>
      <c r="C48" s="38">
        <v>2022</v>
      </c>
      <c r="D48" s="18">
        <f t="shared" ref="D48:I49" si="15">D51</f>
        <v>18956.400000000001</v>
      </c>
      <c r="E48" s="18">
        <f t="shared" si="15"/>
        <v>0</v>
      </c>
      <c r="F48" s="18">
        <f t="shared" si="15"/>
        <v>13365.6</v>
      </c>
      <c r="G48" s="18">
        <f t="shared" si="15"/>
        <v>0</v>
      </c>
      <c r="H48" s="18">
        <f t="shared" si="15"/>
        <v>5590.8</v>
      </c>
      <c r="I48" s="18">
        <f t="shared" si="15"/>
        <v>0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</row>
    <row r="49" spans="1:235" x14ac:dyDescent="0.3">
      <c r="A49" s="42"/>
      <c r="B49" s="48"/>
      <c r="C49" s="38">
        <v>2023</v>
      </c>
      <c r="D49" s="18">
        <f t="shared" si="15"/>
        <v>49077.9</v>
      </c>
      <c r="E49" s="18">
        <f t="shared" si="15"/>
        <v>0</v>
      </c>
      <c r="F49" s="18">
        <f t="shared" si="15"/>
        <v>34603.4</v>
      </c>
      <c r="G49" s="18">
        <f t="shared" si="15"/>
        <v>0</v>
      </c>
      <c r="H49" s="18">
        <f t="shared" si="15"/>
        <v>14474.5</v>
      </c>
      <c r="I49" s="18">
        <f t="shared" si="15"/>
        <v>0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</row>
    <row r="50" spans="1:235" ht="32.25" customHeight="1" x14ac:dyDescent="0.3">
      <c r="A50" s="42"/>
      <c r="B50" s="49"/>
      <c r="C50" s="38" t="s">
        <v>17</v>
      </c>
      <c r="D50" s="25">
        <f t="shared" ref="D50:I50" si="16">SUM(D48:D49)</f>
        <v>68034.3</v>
      </c>
      <c r="E50" s="25">
        <f t="shared" si="16"/>
        <v>0</v>
      </c>
      <c r="F50" s="25">
        <f t="shared" si="16"/>
        <v>47969</v>
      </c>
      <c r="G50" s="25">
        <f t="shared" si="16"/>
        <v>0</v>
      </c>
      <c r="H50" s="25">
        <f t="shared" si="16"/>
        <v>20065.3</v>
      </c>
      <c r="I50" s="25">
        <f t="shared" si="16"/>
        <v>0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</row>
    <row r="51" spans="1:235" x14ac:dyDescent="0.3">
      <c r="A51" s="44" t="s">
        <v>20</v>
      </c>
      <c r="B51" s="53"/>
      <c r="C51" s="37">
        <v>2022</v>
      </c>
      <c r="D51" s="17">
        <f>SUM(E51:I51)</f>
        <v>18956.400000000001</v>
      </c>
      <c r="E51" s="17">
        <v>0</v>
      </c>
      <c r="F51" s="17">
        <v>13365.6</v>
      </c>
      <c r="G51" s="17">
        <v>0</v>
      </c>
      <c r="H51" s="17">
        <v>5590.8</v>
      </c>
      <c r="I51" s="17">
        <v>0</v>
      </c>
    </row>
    <row r="52" spans="1:235" x14ac:dyDescent="0.3">
      <c r="A52" s="45"/>
      <c r="B52" s="48"/>
      <c r="C52" s="37">
        <v>2023</v>
      </c>
      <c r="D52" s="17">
        <f>SUM(E52:I52)</f>
        <v>49077.9</v>
      </c>
      <c r="E52" s="17">
        <v>0</v>
      </c>
      <c r="F52" s="17">
        <v>34603.4</v>
      </c>
      <c r="G52" s="17">
        <v>0</v>
      </c>
      <c r="H52" s="17">
        <v>14474.5</v>
      </c>
      <c r="I52" s="17">
        <v>0</v>
      </c>
    </row>
    <row r="53" spans="1:235" x14ac:dyDescent="0.3">
      <c r="A53" s="46"/>
      <c r="B53" s="49"/>
      <c r="C53" s="37" t="s">
        <v>17</v>
      </c>
      <c r="D53" s="17">
        <f t="shared" ref="D53:I53" si="17">SUM(D51:D52)</f>
        <v>68034.3</v>
      </c>
      <c r="E53" s="17">
        <f t="shared" si="17"/>
        <v>0</v>
      </c>
      <c r="F53" s="17">
        <f t="shared" si="17"/>
        <v>47969</v>
      </c>
      <c r="G53" s="17">
        <f t="shared" si="17"/>
        <v>0</v>
      </c>
      <c r="H53" s="17">
        <f t="shared" si="17"/>
        <v>20065.3</v>
      </c>
      <c r="I53" s="17">
        <f t="shared" si="17"/>
        <v>0</v>
      </c>
    </row>
    <row r="54" spans="1:235" x14ac:dyDescent="0.3">
      <c r="A54" s="42" t="s">
        <v>60</v>
      </c>
      <c r="B54" s="53"/>
      <c r="C54" s="38">
        <v>2022</v>
      </c>
      <c r="D54" s="18">
        <f t="shared" ref="D54:I56" si="18">D57</f>
        <v>7300</v>
      </c>
      <c r="E54" s="18">
        <f t="shared" si="18"/>
        <v>0</v>
      </c>
      <c r="F54" s="18">
        <f t="shared" si="18"/>
        <v>6862</v>
      </c>
      <c r="G54" s="18">
        <f t="shared" si="18"/>
        <v>0</v>
      </c>
      <c r="H54" s="18">
        <f t="shared" si="18"/>
        <v>438</v>
      </c>
      <c r="I54" s="18">
        <f t="shared" si="18"/>
        <v>0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</row>
    <row r="55" spans="1:235" x14ac:dyDescent="0.3">
      <c r="A55" s="42"/>
      <c r="B55" s="48"/>
      <c r="C55" s="38">
        <v>2023</v>
      </c>
      <c r="D55" s="18">
        <f t="shared" si="18"/>
        <v>6300</v>
      </c>
      <c r="E55" s="18">
        <f t="shared" si="18"/>
        <v>0</v>
      </c>
      <c r="F55" s="18">
        <f t="shared" si="18"/>
        <v>0</v>
      </c>
      <c r="G55" s="18">
        <f t="shared" si="18"/>
        <v>0</v>
      </c>
      <c r="H55" s="18">
        <f t="shared" si="18"/>
        <v>6300</v>
      </c>
      <c r="I55" s="18">
        <f t="shared" si="18"/>
        <v>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</row>
    <row r="56" spans="1:235" ht="27.75" customHeight="1" x14ac:dyDescent="0.3">
      <c r="A56" s="42"/>
      <c r="B56" s="49"/>
      <c r="C56" s="38" t="s">
        <v>17</v>
      </c>
      <c r="D56" s="18">
        <f t="shared" si="18"/>
        <v>13600</v>
      </c>
      <c r="E56" s="18">
        <f t="shared" si="18"/>
        <v>0</v>
      </c>
      <c r="F56" s="18">
        <f t="shared" si="18"/>
        <v>6862</v>
      </c>
      <c r="G56" s="18">
        <f t="shared" si="18"/>
        <v>0</v>
      </c>
      <c r="H56" s="18">
        <f t="shared" si="18"/>
        <v>6738</v>
      </c>
      <c r="I56" s="18">
        <f t="shared" si="18"/>
        <v>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</row>
    <row r="57" spans="1:235" x14ac:dyDescent="0.3">
      <c r="A57" s="44" t="s">
        <v>21</v>
      </c>
      <c r="B57" s="53"/>
      <c r="C57" s="37">
        <v>2022</v>
      </c>
      <c r="D57" s="17">
        <f>SUM(E57:I57)</f>
        <v>7300</v>
      </c>
      <c r="E57" s="17">
        <v>0</v>
      </c>
      <c r="F57" s="17">
        <v>6862</v>
      </c>
      <c r="G57" s="17">
        <v>0</v>
      </c>
      <c r="H57" s="17">
        <v>438</v>
      </c>
      <c r="I57" s="17">
        <v>0</v>
      </c>
    </row>
    <row r="58" spans="1:235" x14ac:dyDescent="0.3">
      <c r="A58" s="45"/>
      <c r="B58" s="48"/>
      <c r="C58" s="37">
        <v>2023</v>
      </c>
      <c r="D58" s="17">
        <f>SUM(E58:I58)</f>
        <v>6300</v>
      </c>
      <c r="E58" s="17">
        <v>0</v>
      </c>
      <c r="F58" s="17">
        <v>0</v>
      </c>
      <c r="G58" s="17">
        <v>0</v>
      </c>
      <c r="H58" s="17">
        <v>6300</v>
      </c>
      <c r="I58" s="17">
        <v>0</v>
      </c>
    </row>
    <row r="59" spans="1:235" x14ac:dyDescent="0.3">
      <c r="A59" s="46"/>
      <c r="B59" s="49"/>
      <c r="C59" s="37" t="s">
        <v>17</v>
      </c>
      <c r="D59" s="17">
        <f t="shared" ref="D59:I59" si="19">SUM(D57:D58)</f>
        <v>13600</v>
      </c>
      <c r="E59" s="17">
        <f t="shared" si="19"/>
        <v>0</v>
      </c>
      <c r="F59" s="17">
        <f t="shared" si="19"/>
        <v>6862</v>
      </c>
      <c r="G59" s="17">
        <f t="shared" si="19"/>
        <v>0</v>
      </c>
      <c r="H59" s="17">
        <f t="shared" si="19"/>
        <v>6738</v>
      </c>
      <c r="I59" s="17">
        <f t="shared" si="19"/>
        <v>0</v>
      </c>
    </row>
    <row r="60" spans="1:235" ht="30" customHeight="1" x14ac:dyDescent="0.3">
      <c r="A60" s="42" t="s">
        <v>61</v>
      </c>
      <c r="B60" s="53"/>
      <c r="C60" s="38">
        <v>2022</v>
      </c>
      <c r="D60" s="18">
        <f t="shared" ref="D60:H61" si="20">D63</f>
        <v>0</v>
      </c>
      <c r="E60" s="18">
        <f t="shared" si="20"/>
        <v>0</v>
      </c>
      <c r="F60" s="18">
        <f t="shared" si="20"/>
        <v>0</v>
      </c>
      <c r="G60" s="18">
        <f t="shared" si="20"/>
        <v>0</v>
      </c>
      <c r="H60" s="18">
        <f t="shared" si="20"/>
        <v>0</v>
      </c>
      <c r="I60" s="18">
        <v>0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</row>
    <row r="61" spans="1:235" ht="27" customHeight="1" x14ac:dyDescent="0.3">
      <c r="A61" s="42"/>
      <c r="B61" s="48"/>
      <c r="C61" s="38">
        <v>2023</v>
      </c>
      <c r="D61" s="18">
        <f t="shared" si="20"/>
        <v>0</v>
      </c>
      <c r="E61" s="18">
        <f t="shared" si="20"/>
        <v>0</v>
      </c>
      <c r="F61" s="18">
        <f t="shared" si="20"/>
        <v>0</v>
      </c>
      <c r="G61" s="18">
        <f t="shared" si="20"/>
        <v>0</v>
      </c>
      <c r="H61" s="18">
        <f t="shared" si="20"/>
        <v>0</v>
      </c>
      <c r="I61" s="18">
        <f>I64</f>
        <v>0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</row>
    <row r="62" spans="1:235" ht="39" customHeight="1" x14ac:dyDescent="0.3">
      <c r="A62" s="42"/>
      <c r="B62" s="49"/>
      <c r="C62" s="38" t="s">
        <v>17</v>
      </c>
      <c r="D62" s="18">
        <f>SUM(D60:D61)</f>
        <v>0</v>
      </c>
      <c r="E62" s="18">
        <f>E65</f>
        <v>0</v>
      </c>
      <c r="F62" s="18">
        <f>F65</f>
        <v>0</v>
      </c>
      <c r="G62" s="18">
        <f>G65</f>
        <v>0</v>
      </c>
      <c r="H62" s="18">
        <f>H65</f>
        <v>0</v>
      </c>
      <c r="I62" s="18">
        <f>I65</f>
        <v>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</row>
    <row r="63" spans="1:235" x14ac:dyDescent="0.3">
      <c r="A63" s="44" t="s">
        <v>22</v>
      </c>
      <c r="B63" s="53"/>
      <c r="C63" s="37">
        <v>2022</v>
      </c>
      <c r="D63" s="17">
        <f>SUM(E63:I63)</f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</row>
    <row r="64" spans="1:235" x14ac:dyDescent="0.3">
      <c r="A64" s="45"/>
      <c r="B64" s="48"/>
      <c r="C64" s="37">
        <v>2023</v>
      </c>
      <c r="D64" s="17">
        <f>SUM(E64:I64)</f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</row>
    <row r="65" spans="1:235" x14ac:dyDescent="0.3">
      <c r="A65" s="46"/>
      <c r="B65" s="49"/>
      <c r="C65" s="37" t="s">
        <v>17</v>
      </c>
      <c r="D65" s="17">
        <f t="shared" ref="D65:I65" si="21">SUM(D63:D64)</f>
        <v>0</v>
      </c>
      <c r="E65" s="17">
        <f t="shared" si="21"/>
        <v>0</v>
      </c>
      <c r="F65" s="17">
        <f t="shared" si="21"/>
        <v>0</v>
      </c>
      <c r="G65" s="17">
        <f t="shared" si="21"/>
        <v>0</v>
      </c>
      <c r="H65" s="17">
        <f t="shared" si="21"/>
        <v>0</v>
      </c>
      <c r="I65" s="17">
        <f t="shared" si="21"/>
        <v>0</v>
      </c>
    </row>
    <row r="66" spans="1:235" ht="30" customHeight="1" x14ac:dyDescent="0.3">
      <c r="A66" s="42" t="s">
        <v>62</v>
      </c>
      <c r="B66" s="70"/>
      <c r="C66" s="38">
        <v>2022</v>
      </c>
      <c r="D66" s="18">
        <f t="shared" ref="D66:I67" si="22">D69+D72+D75+D78</f>
        <v>28732.1</v>
      </c>
      <c r="E66" s="18">
        <f t="shared" si="22"/>
        <v>0</v>
      </c>
      <c r="F66" s="18">
        <f t="shared" si="22"/>
        <v>19904.5</v>
      </c>
      <c r="G66" s="18">
        <f t="shared" si="22"/>
        <v>0</v>
      </c>
      <c r="H66" s="18">
        <f t="shared" si="22"/>
        <v>8827.6</v>
      </c>
      <c r="I66" s="18">
        <f t="shared" si="22"/>
        <v>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</row>
    <row r="67" spans="1:235" ht="33.75" customHeight="1" x14ac:dyDescent="0.3">
      <c r="A67" s="42"/>
      <c r="B67" s="71"/>
      <c r="C67" s="38">
        <v>2023</v>
      </c>
      <c r="D67" s="18">
        <f t="shared" si="22"/>
        <v>3189.8</v>
      </c>
      <c r="E67" s="18">
        <f t="shared" si="22"/>
        <v>0</v>
      </c>
      <c r="F67" s="18">
        <f t="shared" si="22"/>
        <v>0</v>
      </c>
      <c r="G67" s="18">
        <f t="shared" si="22"/>
        <v>0</v>
      </c>
      <c r="H67" s="18">
        <f t="shared" si="22"/>
        <v>3189.8</v>
      </c>
      <c r="I67" s="18">
        <f t="shared" si="22"/>
        <v>0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</row>
    <row r="68" spans="1:235" ht="54.75" customHeight="1" x14ac:dyDescent="0.3">
      <c r="A68" s="42"/>
      <c r="B68" s="71"/>
      <c r="C68" s="38" t="s">
        <v>17</v>
      </c>
      <c r="D68" s="18">
        <f t="shared" ref="D68:I68" si="23">SUM(D66:D67)</f>
        <v>31921.899999999998</v>
      </c>
      <c r="E68" s="18">
        <f t="shared" si="23"/>
        <v>0</v>
      </c>
      <c r="F68" s="18">
        <f t="shared" si="23"/>
        <v>19904.5</v>
      </c>
      <c r="G68" s="18">
        <f t="shared" si="23"/>
        <v>0</v>
      </c>
      <c r="H68" s="18">
        <f t="shared" si="23"/>
        <v>12017.400000000001</v>
      </c>
      <c r="I68" s="18">
        <f t="shared" si="23"/>
        <v>0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</row>
    <row r="69" spans="1:235" x14ac:dyDescent="0.3">
      <c r="A69" s="44" t="s">
        <v>23</v>
      </c>
      <c r="B69" s="53"/>
      <c r="C69" s="37">
        <v>2022</v>
      </c>
      <c r="D69" s="17">
        <f>SUM(E69:I69)</f>
        <v>6446.1</v>
      </c>
      <c r="E69" s="17">
        <v>0</v>
      </c>
      <c r="F69" s="17">
        <v>0</v>
      </c>
      <c r="G69" s="17">
        <v>0</v>
      </c>
      <c r="H69" s="17">
        <v>6446.1</v>
      </c>
      <c r="I69" s="17">
        <v>0</v>
      </c>
    </row>
    <row r="70" spans="1:235" x14ac:dyDescent="0.3">
      <c r="A70" s="45"/>
      <c r="B70" s="48"/>
      <c r="C70" s="37">
        <v>2023</v>
      </c>
      <c r="D70" s="17">
        <f>SUM(E70:I70)</f>
        <v>3144.8</v>
      </c>
      <c r="E70" s="17">
        <v>0</v>
      </c>
      <c r="F70" s="17">
        <v>0</v>
      </c>
      <c r="G70" s="17">
        <v>0</v>
      </c>
      <c r="H70" s="17">
        <v>3144.8</v>
      </c>
      <c r="I70" s="17">
        <v>0</v>
      </c>
    </row>
    <row r="71" spans="1:235" x14ac:dyDescent="0.3">
      <c r="A71" s="46"/>
      <c r="B71" s="49"/>
      <c r="C71" s="37" t="s">
        <v>17</v>
      </c>
      <c r="D71" s="17">
        <f t="shared" ref="D71:I71" si="24">SUM(D69:D70)</f>
        <v>9590.9000000000015</v>
      </c>
      <c r="E71" s="17">
        <f t="shared" si="24"/>
        <v>0</v>
      </c>
      <c r="F71" s="17">
        <f t="shared" si="24"/>
        <v>0</v>
      </c>
      <c r="G71" s="17">
        <f t="shared" si="24"/>
        <v>0</v>
      </c>
      <c r="H71" s="17">
        <f t="shared" si="24"/>
        <v>9590.9000000000015</v>
      </c>
      <c r="I71" s="17">
        <f t="shared" si="24"/>
        <v>0</v>
      </c>
    </row>
    <row r="72" spans="1:235" s="6" customFormat="1" x14ac:dyDescent="0.3">
      <c r="A72" s="44" t="s">
        <v>70</v>
      </c>
      <c r="B72" s="53"/>
      <c r="C72" s="37">
        <v>2022</v>
      </c>
      <c r="D72" s="17">
        <f>SUM(E72:I72)</f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</row>
    <row r="73" spans="1:235" s="6" customFormat="1" x14ac:dyDescent="0.3">
      <c r="A73" s="45"/>
      <c r="B73" s="48"/>
      <c r="C73" s="37">
        <v>2023</v>
      </c>
      <c r="D73" s="17">
        <f>SUM(E73:I73)</f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</row>
    <row r="74" spans="1:235" s="6" customFormat="1" x14ac:dyDescent="0.3">
      <c r="A74" s="46"/>
      <c r="B74" s="49"/>
      <c r="C74" s="37" t="s">
        <v>17</v>
      </c>
      <c r="D74" s="17">
        <f t="shared" ref="D74:I74" si="25">SUM(D72:D73)</f>
        <v>0</v>
      </c>
      <c r="E74" s="17">
        <f t="shared" si="25"/>
        <v>0</v>
      </c>
      <c r="F74" s="17">
        <f t="shared" si="25"/>
        <v>0</v>
      </c>
      <c r="G74" s="17">
        <f t="shared" si="25"/>
        <v>0</v>
      </c>
      <c r="H74" s="17">
        <f t="shared" si="25"/>
        <v>0</v>
      </c>
      <c r="I74" s="17">
        <f t="shared" si="25"/>
        <v>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</row>
    <row r="75" spans="1:235" s="6" customFormat="1" x14ac:dyDescent="0.3">
      <c r="A75" s="44" t="s">
        <v>0</v>
      </c>
      <c r="B75" s="53"/>
      <c r="C75" s="37">
        <v>2022</v>
      </c>
      <c r="D75" s="17">
        <f>SUM(E75:I75)</f>
        <v>650.70000000000005</v>
      </c>
      <c r="E75" s="17">
        <v>0</v>
      </c>
      <c r="F75" s="17">
        <v>0</v>
      </c>
      <c r="G75" s="17">
        <v>0</v>
      </c>
      <c r="H75" s="17">
        <v>650.70000000000005</v>
      </c>
      <c r="I75" s="17">
        <v>0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</row>
    <row r="76" spans="1:235" s="6" customFormat="1" x14ac:dyDescent="0.3">
      <c r="A76" s="45"/>
      <c r="B76" s="48"/>
      <c r="C76" s="37">
        <v>2023</v>
      </c>
      <c r="D76" s="17">
        <f>SUM(E76:I76)</f>
        <v>45</v>
      </c>
      <c r="E76" s="17">
        <v>0</v>
      </c>
      <c r="F76" s="17">
        <v>0</v>
      </c>
      <c r="G76" s="17">
        <v>0</v>
      </c>
      <c r="H76" s="17">
        <v>45</v>
      </c>
      <c r="I76" s="17">
        <v>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</row>
    <row r="77" spans="1:235" s="6" customFormat="1" x14ac:dyDescent="0.3">
      <c r="A77" s="46"/>
      <c r="B77" s="49"/>
      <c r="C77" s="37" t="s">
        <v>17</v>
      </c>
      <c r="D77" s="17">
        <f t="shared" ref="D77:I77" si="26">SUM(D75:D76)</f>
        <v>695.7</v>
      </c>
      <c r="E77" s="17">
        <f t="shared" si="26"/>
        <v>0</v>
      </c>
      <c r="F77" s="17">
        <f t="shared" si="26"/>
        <v>0</v>
      </c>
      <c r="G77" s="17">
        <f t="shared" si="26"/>
        <v>0</v>
      </c>
      <c r="H77" s="17">
        <f t="shared" si="26"/>
        <v>695.7</v>
      </c>
      <c r="I77" s="17">
        <f t="shared" si="26"/>
        <v>0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</row>
    <row r="78" spans="1:235" s="6" customFormat="1" x14ac:dyDescent="0.3">
      <c r="A78" s="44" t="s">
        <v>24</v>
      </c>
      <c r="B78" s="53"/>
      <c r="C78" s="37">
        <v>2022</v>
      </c>
      <c r="D78" s="17">
        <f>SUM(E78:I78)</f>
        <v>21635.3</v>
      </c>
      <c r="E78" s="17">
        <v>0</v>
      </c>
      <c r="F78" s="17">
        <v>19904.5</v>
      </c>
      <c r="G78" s="17">
        <v>0</v>
      </c>
      <c r="H78" s="17">
        <v>1730.8</v>
      </c>
      <c r="I78" s="17">
        <v>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</row>
    <row r="79" spans="1:235" s="6" customFormat="1" x14ac:dyDescent="0.3">
      <c r="A79" s="45"/>
      <c r="B79" s="48"/>
      <c r="C79" s="37">
        <v>2023</v>
      </c>
      <c r="D79" s="17">
        <f>SUM(E79:I79)</f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</row>
    <row r="80" spans="1:235" s="6" customFormat="1" x14ac:dyDescent="0.3">
      <c r="A80" s="46"/>
      <c r="B80" s="49"/>
      <c r="C80" s="37" t="s">
        <v>17</v>
      </c>
      <c r="D80" s="17">
        <f t="shared" ref="D80:I80" si="27">SUM(D78:D79)</f>
        <v>21635.3</v>
      </c>
      <c r="E80" s="17">
        <f t="shared" si="27"/>
        <v>0</v>
      </c>
      <c r="F80" s="17">
        <f t="shared" si="27"/>
        <v>19904.5</v>
      </c>
      <c r="G80" s="17">
        <f t="shared" si="27"/>
        <v>0</v>
      </c>
      <c r="H80" s="17">
        <f t="shared" si="27"/>
        <v>1730.8</v>
      </c>
      <c r="I80" s="17">
        <f t="shared" si="27"/>
        <v>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</row>
    <row r="81" spans="1:235" s="6" customFormat="1" x14ac:dyDescent="0.3">
      <c r="A81" s="42" t="s">
        <v>63</v>
      </c>
      <c r="B81" s="53"/>
      <c r="C81" s="38">
        <v>2022</v>
      </c>
      <c r="D81" s="18">
        <f t="shared" ref="D81:H82" si="28">D84</f>
        <v>0</v>
      </c>
      <c r="E81" s="18">
        <f t="shared" si="28"/>
        <v>0</v>
      </c>
      <c r="F81" s="18">
        <f t="shared" si="28"/>
        <v>0</v>
      </c>
      <c r="G81" s="18">
        <f t="shared" si="28"/>
        <v>0</v>
      </c>
      <c r="H81" s="18">
        <f t="shared" si="28"/>
        <v>0</v>
      </c>
      <c r="I81" s="18">
        <v>0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</row>
    <row r="82" spans="1:235" s="6" customFormat="1" x14ac:dyDescent="0.3">
      <c r="A82" s="42"/>
      <c r="B82" s="48"/>
      <c r="C82" s="38">
        <v>2023</v>
      </c>
      <c r="D82" s="18">
        <f t="shared" si="28"/>
        <v>7191.3</v>
      </c>
      <c r="E82" s="18">
        <f t="shared" si="28"/>
        <v>0</v>
      </c>
      <c r="F82" s="18">
        <f t="shared" si="28"/>
        <v>0</v>
      </c>
      <c r="G82" s="18">
        <f t="shared" si="28"/>
        <v>0</v>
      </c>
      <c r="H82" s="18">
        <f t="shared" si="28"/>
        <v>7191.3</v>
      </c>
      <c r="I82" s="18">
        <f>I85</f>
        <v>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</row>
    <row r="83" spans="1:235" s="6" customFormat="1" x14ac:dyDescent="0.3">
      <c r="A83" s="42"/>
      <c r="B83" s="49"/>
      <c r="C83" s="38" t="s">
        <v>17</v>
      </c>
      <c r="D83" s="18">
        <f t="shared" ref="D83:I83" si="29">SUM(D81:D82)</f>
        <v>7191.3</v>
      </c>
      <c r="E83" s="18">
        <f t="shared" si="29"/>
        <v>0</v>
      </c>
      <c r="F83" s="18">
        <f t="shared" si="29"/>
        <v>0</v>
      </c>
      <c r="G83" s="18">
        <f t="shared" si="29"/>
        <v>0</v>
      </c>
      <c r="H83" s="18">
        <f t="shared" si="29"/>
        <v>7191.3</v>
      </c>
      <c r="I83" s="18">
        <f t="shared" si="29"/>
        <v>0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</row>
    <row r="84" spans="1:235" s="6" customFormat="1" x14ac:dyDescent="0.3">
      <c r="A84" s="44" t="s">
        <v>25</v>
      </c>
      <c r="B84" s="53"/>
      <c r="C84" s="37">
        <v>2022</v>
      </c>
      <c r="D84" s="17">
        <f>SUM(E84:I84)</f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</row>
    <row r="85" spans="1:235" s="6" customFormat="1" ht="20.25" customHeight="1" x14ac:dyDescent="0.3">
      <c r="A85" s="45"/>
      <c r="B85" s="48"/>
      <c r="C85" s="37">
        <v>2023</v>
      </c>
      <c r="D85" s="17">
        <f>SUM(E85:I85)</f>
        <v>7191.3</v>
      </c>
      <c r="E85" s="17">
        <v>0</v>
      </c>
      <c r="F85" s="17">
        <v>0</v>
      </c>
      <c r="G85" s="17">
        <v>0</v>
      </c>
      <c r="H85" s="17">
        <v>7191.3</v>
      </c>
      <c r="I85" s="17">
        <v>0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</row>
    <row r="86" spans="1:235" s="6" customFormat="1" ht="18" customHeight="1" x14ac:dyDescent="0.3">
      <c r="A86" s="46"/>
      <c r="B86" s="49"/>
      <c r="C86" s="37" t="s">
        <v>17</v>
      </c>
      <c r="D86" s="17">
        <f t="shared" ref="D86:I86" si="30">SUM(D84:D85)</f>
        <v>7191.3</v>
      </c>
      <c r="E86" s="17">
        <f t="shared" si="30"/>
        <v>0</v>
      </c>
      <c r="F86" s="17">
        <f t="shared" si="30"/>
        <v>0</v>
      </c>
      <c r="G86" s="17">
        <f t="shared" si="30"/>
        <v>0</v>
      </c>
      <c r="H86" s="17">
        <f t="shared" si="30"/>
        <v>7191.3</v>
      </c>
      <c r="I86" s="17">
        <f t="shared" si="30"/>
        <v>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</row>
    <row r="87" spans="1:235" s="6" customFormat="1" ht="18" customHeight="1" x14ac:dyDescent="0.3">
      <c r="A87" s="42" t="s">
        <v>64</v>
      </c>
      <c r="B87" s="53"/>
      <c r="C87" s="38">
        <v>2022</v>
      </c>
      <c r="D87" s="18">
        <f t="shared" ref="D87:H88" si="31">D90</f>
        <v>0</v>
      </c>
      <c r="E87" s="18">
        <f t="shared" si="31"/>
        <v>0</v>
      </c>
      <c r="F87" s="18">
        <f t="shared" si="31"/>
        <v>0</v>
      </c>
      <c r="G87" s="18">
        <f t="shared" si="31"/>
        <v>0</v>
      </c>
      <c r="H87" s="18">
        <f t="shared" si="31"/>
        <v>0</v>
      </c>
      <c r="I87" s="18">
        <v>0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</row>
    <row r="88" spans="1:235" s="6" customFormat="1" ht="18" customHeight="1" x14ac:dyDescent="0.3">
      <c r="A88" s="42"/>
      <c r="B88" s="48"/>
      <c r="C88" s="38">
        <v>2023</v>
      </c>
      <c r="D88" s="18">
        <f t="shared" si="31"/>
        <v>0</v>
      </c>
      <c r="E88" s="18">
        <f t="shared" si="31"/>
        <v>0</v>
      </c>
      <c r="F88" s="18">
        <f t="shared" si="31"/>
        <v>0</v>
      </c>
      <c r="G88" s="18">
        <f t="shared" si="31"/>
        <v>0</v>
      </c>
      <c r="H88" s="18">
        <f t="shared" si="31"/>
        <v>0</v>
      </c>
      <c r="I88" s="18">
        <f>I91</f>
        <v>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</row>
    <row r="89" spans="1:235" s="6" customFormat="1" ht="45" customHeight="1" x14ac:dyDescent="0.3">
      <c r="A89" s="42"/>
      <c r="B89" s="49"/>
      <c r="C89" s="38" t="s">
        <v>17</v>
      </c>
      <c r="D89" s="18">
        <f t="shared" ref="D89:I89" si="32">SUM(D87:D88)</f>
        <v>0</v>
      </c>
      <c r="E89" s="18">
        <f t="shared" si="32"/>
        <v>0</v>
      </c>
      <c r="F89" s="18">
        <f t="shared" si="32"/>
        <v>0</v>
      </c>
      <c r="G89" s="18">
        <f t="shared" si="32"/>
        <v>0</v>
      </c>
      <c r="H89" s="18">
        <f t="shared" si="32"/>
        <v>0</v>
      </c>
      <c r="I89" s="18">
        <f t="shared" si="32"/>
        <v>0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</row>
    <row r="90" spans="1:235" s="6" customFormat="1" ht="18" customHeight="1" x14ac:dyDescent="0.3">
      <c r="A90" s="44" t="s">
        <v>26</v>
      </c>
      <c r="B90" s="53"/>
      <c r="C90" s="37">
        <v>2022</v>
      </c>
      <c r="D90" s="17">
        <f>SUM(E90:I90)</f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</row>
    <row r="91" spans="1:235" s="6" customFormat="1" ht="24" customHeight="1" x14ac:dyDescent="0.3">
      <c r="A91" s="45"/>
      <c r="B91" s="48"/>
      <c r="C91" s="37">
        <v>2023</v>
      </c>
      <c r="D91" s="17">
        <f>SUM(E91:I91)</f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</row>
    <row r="92" spans="1:235" s="6" customFormat="1" ht="33" customHeight="1" x14ac:dyDescent="0.3">
      <c r="A92" s="46"/>
      <c r="B92" s="49"/>
      <c r="C92" s="37" t="s">
        <v>17</v>
      </c>
      <c r="D92" s="17">
        <f t="shared" ref="D92:I92" si="33">SUM(D90:D91)</f>
        <v>0</v>
      </c>
      <c r="E92" s="17">
        <f t="shared" si="33"/>
        <v>0</v>
      </c>
      <c r="F92" s="17">
        <f t="shared" si="33"/>
        <v>0</v>
      </c>
      <c r="G92" s="17">
        <f t="shared" si="33"/>
        <v>0</v>
      </c>
      <c r="H92" s="17">
        <f t="shared" si="33"/>
        <v>0</v>
      </c>
      <c r="I92" s="17">
        <f t="shared" si="33"/>
        <v>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</row>
    <row r="93" spans="1:235" s="6" customFormat="1" ht="18" customHeight="1" x14ac:dyDescent="0.3">
      <c r="A93" s="42" t="s">
        <v>65</v>
      </c>
      <c r="B93" s="67"/>
      <c r="C93" s="38">
        <v>2024</v>
      </c>
      <c r="D93" s="25">
        <f>D98</f>
        <v>3000</v>
      </c>
      <c r="E93" s="25">
        <f t="shared" ref="E93:I96" si="34">E98</f>
        <v>0</v>
      </c>
      <c r="F93" s="25">
        <f t="shared" si="34"/>
        <v>0</v>
      </c>
      <c r="G93" s="25">
        <f t="shared" si="34"/>
        <v>0</v>
      </c>
      <c r="H93" s="25">
        <f t="shared" si="34"/>
        <v>3000</v>
      </c>
      <c r="I93" s="25">
        <f t="shared" si="34"/>
        <v>0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</row>
    <row r="94" spans="1:235" s="6" customFormat="1" ht="18" customHeight="1" x14ac:dyDescent="0.3">
      <c r="A94" s="42"/>
      <c r="B94" s="68"/>
      <c r="C94" s="38">
        <v>2025</v>
      </c>
      <c r="D94" s="25">
        <f>D99</f>
        <v>6980</v>
      </c>
      <c r="E94" s="25">
        <f t="shared" si="34"/>
        <v>0</v>
      </c>
      <c r="F94" s="25">
        <f t="shared" si="34"/>
        <v>0</v>
      </c>
      <c r="G94" s="25">
        <f t="shared" si="34"/>
        <v>0</v>
      </c>
      <c r="H94" s="25">
        <f>H99</f>
        <v>6980</v>
      </c>
      <c r="I94" s="25">
        <f>I99</f>
        <v>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</row>
    <row r="95" spans="1:235" s="6" customFormat="1" ht="18" customHeight="1" x14ac:dyDescent="0.3">
      <c r="A95" s="42"/>
      <c r="B95" s="68"/>
      <c r="C95" s="38">
        <v>2026</v>
      </c>
      <c r="D95" s="25">
        <f>D100</f>
        <v>9980</v>
      </c>
      <c r="E95" s="25">
        <f t="shared" si="34"/>
        <v>0</v>
      </c>
      <c r="F95" s="25">
        <f t="shared" si="34"/>
        <v>0</v>
      </c>
      <c r="G95" s="25">
        <f t="shared" si="34"/>
        <v>0</v>
      </c>
      <c r="H95" s="25">
        <f t="shared" si="34"/>
        <v>9980</v>
      </c>
      <c r="I95" s="25">
        <f t="shared" si="34"/>
        <v>0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</row>
    <row r="96" spans="1:235" s="6" customFormat="1" ht="18" customHeight="1" x14ac:dyDescent="0.3">
      <c r="A96" s="42"/>
      <c r="B96" s="68"/>
      <c r="C96" s="38">
        <v>2027</v>
      </c>
      <c r="D96" s="25">
        <f>D101</f>
        <v>9980</v>
      </c>
      <c r="E96" s="25">
        <f t="shared" si="34"/>
        <v>0</v>
      </c>
      <c r="F96" s="25">
        <f t="shared" si="34"/>
        <v>0</v>
      </c>
      <c r="G96" s="25">
        <f t="shared" si="34"/>
        <v>0</v>
      </c>
      <c r="H96" s="25">
        <f t="shared" si="34"/>
        <v>9980</v>
      </c>
      <c r="I96" s="25">
        <f t="shared" si="34"/>
        <v>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</row>
    <row r="97" spans="1:235" s="6" customFormat="1" ht="18" customHeight="1" x14ac:dyDescent="0.3">
      <c r="A97" s="42"/>
      <c r="B97" s="69"/>
      <c r="C97" s="38" t="s">
        <v>17</v>
      </c>
      <c r="D97" s="18">
        <f t="shared" ref="D97:G97" si="35">SUM(D93:D96)</f>
        <v>29940</v>
      </c>
      <c r="E97" s="18">
        <f t="shared" si="35"/>
        <v>0</v>
      </c>
      <c r="F97" s="18">
        <f t="shared" si="35"/>
        <v>0</v>
      </c>
      <c r="G97" s="18">
        <f t="shared" si="35"/>
        <v>0</v>
      </c>
      <c r="H97" s="18">
        <f>SUM(H93:H96)</f>
        <v>29940</v>
      </c>
      <c r="I97" s="18">
        <f>SUM(I93:I96)</f>
        <v>0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</row>
    <row r="98" spans="1:235" s="6" customFormat="1" ht="24.75" customHeight="1" x14ac:dyDescent="0.3">
      <c r="A98" s="42" t="s">
        <v>85</v>
      </c>
      <c r="B98" s="53"/>
      <c r="C98" s="38">
        <v>2024</v>
      </c>
      <c r="D98" s="18">
        <f t="shared" ref="D98:H101" si="36">D103</f>
        <v>3000</v>
      </c>
      <c r="E98" s="18">
        <f t="shared" si="36"/>
        <v>0</v>
      </c>
      <c r="F98" s="18">
        <f t="shared" si="36"/>
        <v>0</v>
      </c>
      <c r="G98" s="18">
        <f t="shared" si="36"/>
        <v>0</v>
      </c>
      <c r="H98" s="18">
        <f t="shared" si="36"/>
        <v>3000</v>
      </c>
      <c r="I98" s="18">
        <f>I103</f>
        <v>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</row>
    <row r="99" spans="1:235" s="6" customFormat="1" ht="24.75" customHeight="1" x14ac:dyDescent="0.3">
      <c r="A99" s="42"/>
      <c r="B99" s="48"/>
      <c r="C99" s="38">
        <v>2025</v>
      </c>
      <c r="D99" s="18">
        <f t="shared" si="36"/>
        <v>6980</v>
      </c>
      <c r="E99" s="18">
        <f t="shared" si="36"/>
        <v>0</v>
      </c>
      <c r="F99" s="18">
        <f t="shared" si="36"/>
        <v>0</v>
      </c>
      <c r="G99" s="18">
        <f t="shared" si="36"/>
        <v>0</v>
      </c>
      <c r="H99" s="18">
        <f t="shared" si="36"/>
        <v>6980</v>
      </c>
      <c r="I99" s="18">
        <f>I104</f>
        <v>0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</row>
    <row r="100" spans="1:235" s="6" customFormat="1" ht="22.5" customHeight="1" x14ac:dyDescent="0.3">
      <c r="A100" s="42"/>
      <c r="B100" s="48"/>
      <c r="C100" s="38">
        <v>2026</v>
      </c>
      <c r="D100" s="18">
        <f t="shared" si="36"/>
        <v>9980</v>
      </c>
      <c r="E100" s="18">
        <f t="shared" si="36"/>
        <v>0</v>
      </c>
      <c r="F100" s="18">
        <f t="shared" si="36"/>
        <v>0</v>
      </c>
      <c r="G100" s="18">
        <f t="shared" si="36"/>
        <v>0</v>
      </c>
      <c r="H100" s="18">
        <f t="shared" si="36"/>
        <v>9980</v>
      </c>
      <c r="I100" s="18">
        <f>I105</f>
        <v>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</row>
    <row r="101" spans="1:235" s="6" customFormat="1" ht="22.5" customHeight="1" x14ac:dyDescent="0.3">
      <c r="A101" s="42"/>
      <c r="B101" s="48"/>
      <c r="C101" s="38">
        <v>2027</v>
      </c>
      <c r="D101" s="18">
        <f t="shared" si="36"/>
        <v>9980</v>
      </c>
      <c r="E101" s="18">
        <f t="shared" si="36"/>
        <v>0</v>
      </c>
      <c r="F101" s="18">
        <f t="shared" si="36"/>
        <v>0</v>
      </c>
      <c r="G101" s="18">
        <f t="shared" si="36"/>
        <v>0</v>
      </c>
      <c r="H101" s="18">
        <f t="shared" si="36"/>
        <v>9980</v>
      </c>
      <c r="I101" s="18">
        <f>I106</f>
        <v>0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</row>
    <row r="102" spans="1:235" s="6" customFormat="1" ht="52.5" customHeight="1" x14ac:dyDescent="0.3">
      <c r="A102" s="42"/>
      <c r="B102" s="49"/>
      <c r="C102" s="38" t="s">
        <v>17</v>
      </c>
      <c r="D102" s="18">
        <f>SUM(D98:D101)</f>
        <v>29940</v>
      </c>
      <c r="E102" s="18">
        <f t="shared" ref="E102:I102" si="37">SUM(E98:E101)</f>
        <v>0</v>
      </c>
      <c r="F102" s="18">
        <f t="shared" si="37"/>
        <v>0</v>
      </c>
      <c r="G102" s="18">
        <f t="shared" si="37"/>
        <v>0</v>
      </c>
      <c r="H102" s="18">
        <f t="shared" si="37"/>
        <v>29940</v>
      </c>
      <c r="I102" s="18">
        <f t="shared" si="37"/>
        <v>0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</row>
    <row r="103" spans="1:235" s="6" customFormat="1" ht="18" customHeight="1" x14ac:dyDescent="0.3">
      <c r="A103" s="44" t="s">
        <v>0</v>
      </c>
      <c r="B103" s="53"/>
      <c r="C103" s="37">
        <v>2024</v>
      </c>
      <c r="D103" s="17">
        <f>SUM(E103:I103)</f>
        <v>3000</v>
      </c>
      <c r="E103" s="17">
        <v>0</v>
      </c>
      <c r="F103" s="17">
        <v>0</v>
      </c>
      <c r="G103" s="17">
        <v>0</v>
      </c>
      <c r="H103" s="17">
        <v>3000</v>
      </c>
      <c r="I103" s="17">
        <v>0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</row>
    <row r="104" spans="1:235" s="6" customFormat="1" ht="18" customHeight="1" x14ac:dyDescent="0.3">
      <c r="A104" s="45"/>
      <c r="B104" s="48"/>
      <c r="C104" s="37">
        <v>2025</v>
      </c>
      <c r="D104" s="17">
        <f>SUM(E104:I104)</f>
        <v>6980</v>
      </c>
      <c r="E104" s="17">
        <v>0</v>
      </c>
      <c r="F104" s="17">
        <v>0</v>
      </c>
      <c r="G104" s="17">
        <v>0</v>
      </c>
      <c r="H104" s="17">
        <v>6980</v>
      </c>
      <c r="I104" s="17">
        <v>0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</row>
    <row r="105" spans="1:235" s="6" customFormat="1" ht="18" customHeight="1" x14ac:dyDescent="0.3">
      <c r="A105" s="45"/>
      <c r="B105" s="48"/>
      <c r="C105" s="37">
        <v>2026</v>
      </c>
      <c r="D105" s="17">
        <f>SUM(E105:I105)</f>
        <v>9980</v>
      </c>
      <c r="E105" s="17">
        <v>0</v>
      </c>
      <c r="F105" s="17">
        <v>0</v>
      </c>
      <c r="G105" s="17">
        <v>0</v>
      </c>
      <c r="H105" s="17">
        <v>9980</v>
      </c>
      <c r="I105" s="17">
        <v>0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</row>
    <row r="106" spans="1:235" s="6" customFormat="1" ht="18" customHeight="1" x14ac:dyDescent="0.3">
      <c r="A106" s="45"/>
      <c r="B106" s="48"/>
      <c r="C106" s="37">
        <v>2027</v>
      </c>
      <c r="D106" s="17">
        <f>SUM(E106:I106)</f>
        <v>9980</v>
      </c>
      <c r="E106" s="17">
        <v>0</v>
      </c>
      <c r="F106" s="17">
        <v>0</v>
      </c>
      <c r="G106" s="17">
        <v>0</v>
      </c>
      <c r="H106" s="17">
        <v>9980</v>
      </c>
      <c r="I106" s="17">
        <v>0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</row>
    <row r="107" spans="1:235" s="6" customFormat="1" ht="18" customHeight="1" x14ac:dyDescent="0.3">
      <c r="A107" s="46"/>
      <c r="B107" s="49"/>
      <c r="C107" s="37" t="s">
        <v>17</v>
      </c>
      <c r="D107" s="17">
        <f>SUM(D103:D106)</f>
        <v>29940</v>
      </c>
      <c r="E107" s="17">
        <f t="shared" ref="E107:I107" si="38">SUM(E103:E106)</f>
        <v>0</v>
      </c>
      <c r="F107" s="17">
        <f t="shared" si="38"/>
        <v>0</v>
      </c>
      <c r="G107" s="17">
        <f t="shared" si="38"/>
        <v>0</v>
      </c>
      <c r="H107" s="17">
        <f t="shared" si="38"/>
        <v>29940</v>
      </c>
      <c r="I107" s="17">
        <f t="shared" si="38"/>
        <v>0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</row>
    <row r="108" spans="1:235" s="6" customFormat="1" ht="18" customHeight="1" x14ac:dyDescent="0.3">
      <c r="A108" s="42" t="s">
        <v>57</v>
      </c>
      <c r="B108" s="67"/>
      <c r="C108" s="38">
        <v>2024</v>
      </c>
      <c r="D108" s="25">
        <f t="shared" ref="D108:I108" si="39">D113+D128+D132+D142</f>
        <v>53744.4</v>
      </c>
      <c r="E108" s="25">
        <f t="shared" si="39"/>
        <v>729.8</v>
      </c>
      <c r="F108" s="25">
        <f t="shared" si="39"/>
        <v>41661.199999999997</v>
      </c>
      <c r="G108" s="25">
        <f t="shared" si="39"/>
        <v>9953.9</v>
      </c>
      <c r="H108" s="25">
        <f t="shared" si="39"/>
        <v>1399.5</v>
      </c>
      <c r="I108" s="25">
        <f t="shared" si="39"/>
        <v>0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</row>
    <row r="109" spans="1:235" s="6" customFormat="1" ht="18" customHeight="1" x14ac:dyDescent="0.3">
      <c r="A109" s="42"/>
      <c r="B109" s="68"/>
      <c r="C109" s="38">
        <v>2025</v>
      </c>
      <c r="D109" s="25">
        <f>SUM(E109:I109)</f>
        <v>41209.100000000006</v>
      </c>
      <c r="E109" s="25">
        <f t="shared" ref="E109:I111" si="40">E114+E133</f>
        <v>249.5</v>
      </c>
      <c r="F109" s="25">
        <f t="shared" si="40"/>
        <v>37470.100000000006</v>
      </c>
      <c r="G109" s="25">
        <f t="shared" si="40"/>
        <v>0</v>
      </c>
      <c r="H109" s="25">
        <f t="shared" si="40"/>
        <v>3489.5</v>
      </c>
      <c r="I109" s="25">
        <f t="shared" si="40"/>
        <v>0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</row>
    <row r="110" spans="1:235" s="6" customFormat="1" ht="18" customHeight="1" x14ac:dyDescent="0.3">
      <c r="A110" s="42"/>
      <c r="B110" s="68"/>
      <c r="C110" s="38">
        <v>2026</v>
      </c>
      <c r="D110" s="25">
        <f>SUM(E110:I110)</f>
        <v>2232.2000000000003</v>
      </c>
      <c r="E110" s="25">
        <f t="shared" si="40"/>
        <v>244.7</v>
      </c>
      <c r="F110" s="25">
        <f t="shared" si="40"/>
        <v>1724.2</v>
      </c>
      <c r="G110" s="25">
        <f t="shared" si="40"/>
        <v>0</v>
      </c>
      <c r="H110" s="25">
        <f t="shared" si="40"/>
        <v>263.3</v>
      </c>
      <c r="I110" s="25">
        <f t="shared" si="40"/>
        <v>0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</row>
    <row r="111" spans="1:235" s="6" customFormat="1" ht="18" customHeight="1" x14ac:dyDescent="0.3">
      <c r="A111" s="42"/>
      <c r="B111" s="68"/>
      <c r="C111" s="38">
        <v>2027</v>
      </c>
      <c r="D111" s="25">
        <f>SUM(E111:I111)</f>
        <v>0</v>
      </c>
      <c r="E111" s="25">
        <f t="shared" si="40"/>
        <v>0</v>
      </c>
      <c r="F111" s="25">
        <f t="shared" si="40"/>
        <v>0</v>
      </c>
      <c r="G111" s="25">
        <f t="shared" si="40"/>
        <v>0</v>
      </c>
      <c r="H111" s="25">
        <f t="shared" si="40"/>
        <v>0</v>
      </c>
      <c r="I111" s="25">
        <f t="shared" si="40"/>
        <v>0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</row>
    <row r="112" spans="1:235" s="6" customFormat="1" ht="18" customHeight="1" x14ac:dyDescent="0.3">
      <c r="A112" s="42"/>
      <c r="B112" s="69"/>
      <c r="C112" s="38" t="s">
        <v>17</v>
      </c>
      <c r="D112" s="18">
        <f>SUM(D108:D111)</f>
        <v>97185.7</v>
      </c>
      <c r="E112" s="18">
        <f t="shared" ref="E112:I112" si="41">SUM(E108:E111)</f>
        <v>1224</v>
      </c>
      <c r="F112" s="18">
        <f t="shared" si="41"/>
        <v>80855.5</v>
      </c>
      <c r="G112" s="18">
        <f t="shared" si="41"/>
        <v>9953.9</v>
      </c>
      <c r="H112" s="18">
        <f t="shared" si="41"/>
        <v>5152.3</v>
      </c>
      <c r="I112" s="18">
        <f t="shared" si="41"/>
        <v>0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</row>
    <row r="113" spans="1:235" s="6" customFormat="1" ht="18" customHeight="1" x14ac:dyDescent="0.3">
      <c r="A113" s="42" t="s">
        <v>27</v>
      </c>
      <c r="B113" s="53"/>
      <c r="C113" s="38">
        <v>2024</v>
      </c>
      <c r="D113" s="18">
        <f t="shared" ref="D113:I116" si="42">D118+D123</f>
        <v>4904.1000000000004</v>
      </c>
      <c r="E113" s="18">
        <f t="shared" si="42"/>
        <v>0</v>
      </c>
      <c r="F113" s="18">
        <f t="shared" si="42"/>
        <v>4560.8</v>
      </c>
      <c r="G113" s="18">
        <f t="shared" si="42"/>
        <v>0</v>
      </c>
      <c r="H113" s="18">
        <f t="shared" si="42"/>
        <v>343.3</v>
      </c>
      <c r="I113" s="18">
        <f t="shared" si="42"/>
        <v>0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</row>
    <row r="114" spans="1:235" s="6" customFormat="1" ht="18" customHeight="1" x14ac:dyDescent="0.3">
      <c r="A114" s="42"/>
      <c r="B114" s="48"/>
      <c r="C114" s="38">
        <v>2025</v>
      </c>
      <c r="D114" s="18">
        <f t="shared" si="42"/>
        <v>38427.300000000003</v>
      </c>
      <c r="E114" s="18">
        <f t="shared" si="42"/>
        <v>0</v>
      </c>
      <c r="F114" s="18">
        <f t="shared" si="42"/>
        <v>35737.300000000003</v>
      </c>
      <c r="G114" s="18">
        <f t="shared" si="42"/>
        <v>0</v>
      </c>
      <c r="H114" s="18">
        <f t="shared" si="42"/>
        <v>2690</v>
      </c>
      <c r="I114" s="18">
        <f t="shared" si="42"/>
        <v>0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</row>
    <row r="115" spans="1:235" s="6" customFormat="1" ht="18" customHeight="1" x14ac:dyDescent="0.3">
      <c r="A115" s="42"/>
      <c r="B115" s="48"/>
      <c r="C115" s="38">
        <v>2026</v>
      </c>
      <c r="D115" s="18">
        <f t="shared" si="42"/>
        <v>0</v>
      </c>
      <c r="E115" s="18">
        <f t="shared" si="42"/>
        <v>0</v>
      </c>
      <c r="F115" s="18">
        <f t="shared" si="42"/>
        <v>0</v>
      </c>
      <c r="G115" s="18">
        <f t="shared" si="42"/>
        <v>0</v>
      </c>
      <c r="H115" s="18">
        <f t="shared" si="42"/>
        <v>0</v>
      </c>
      <c r="I115" s="18">
        <f t="shared" si="42"/>
        <v>0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</row>
    <row r="116" spans="1:235" s="6" customFormat="1" ht="18" customHeight="1" x14ac:dyDescent="0.3">
      <c r="A116" s="42"/>
      <c r="B116" s="48"/>
      <c r="C116" s="38">
        <v>2027</v>
      </c>
      <c r="D116" s="18">
        <f t="shared" si="42"/>
        <v>0</v>
      </c>
      <c r="E116" s="18">
        <f t="shared" si="42"/>
        <v>0</v>
      </c>
      <c r="F116" s="18">
        <f t="shared" si="42"/>
        <v>0</v>
      </c>
      <c r="G116" s="18">
        <f t="shared" si="42"/>
        <v>0</v>
      </c>
      <c r="H116" s="18">
        <f>H121+H126</f>
        <v>0</v>
      </c>
      <c r="I116" s="18">
        <f>I121+I126</f>
        <v>0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</row>
    <row r="117" spans="1:235" s="6" customFormat="1" ht="18" customHeight="1" x14ac:dyDescent="0.3">
      <c r="A117" s="42"/>
      <c r="B117" s="49"/>
      <c r="C117" s="38" t="s">
        <v>17</v>
      </c>
      <c r="D117" s="18">
        <f>SUM(D113:D116)</f>
        <v>43331.4</v>
      </c>
      <c r="E117" s="18">
        <f t="shared" ref="E117:I117" si="43">SUM(E113:E116)</f>
        <v>0</v>
      </c>
      <c r="F117" s="18">
        <f t="shared" si="43"/>
        <v>40298.100000000006</v>
      </c>
      <c r="G117" s="18">
        <f t="shared" si="43"/>
        <v>0</v>
      </c>
      <c r="H117" s="18">
        <f t="shared" si="43"/>
        <v>3033.3</v>
      </c>
      <c r="I117" s="18">
        <f t="shared" si="43"/>
        <v>0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</row>
    <row r="118" spans="1:235" s="6" customFormat="1" ht="18" customHeight="1" x14ac:dyDescent="0.3">
      <c r="A118" s="44" t="s">
        <v>22</v>
      </c>
      <c r="B118" s="53"/>
      <c r="C118" s="37">
        <v>2024</v>
      </c>
      <c r="D118" s="17">
        <f>SUM(E118:I118)</f>
        <v>4904.1000000000004</v>
      </c>
      <c r="E118" s="17">
        <v>0</v>
      </c>
      <c r="F118" s="17">
        <v>4560.8</v>
      </c>
      <c r="G118" s="17">
        <v>0</v>
      </c>
      <c r="H118" s="17">
        <v>343.3</v>
      </c>
      <c r="I118" s="17">
        <v>0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</row>
    <row r="119" spans="1:235" s="6" customFormat="1" ht="18" customHeight="1" x14ac:dyDescent="0.3">
      <c r="A119" s="45"/>
      <c r="B119" s="48"/>
      <c r="C119" s="37">
        <v>2025</v>
      </c>
      <c r="D119" s="17">
        <f t="shared" ref="D119:D120" si="44">SUM(E119:I119)</f>
        <v>5448.4</v>
      </c>
      <c r="E119" s="17">
        <v>0</v>
      </c>
      <c r="F119" s="17">
        <v>5067</v>
      </c>
      <c r="G119" s="17">
        <v>0</v>
      </c>
      <c r="H119" s="17">
        <v>381.4</v>
      </c>
      <c r="I119" s="17">
        <v>0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</row>
    <row r="120" spans="1:235" s="6" customFormat="1" ht="18" customHeight="1" x14ac:dyDescent="0.3">
      <c r="A120" s="45"/>
      <c r="B120" s="48"/>
      <c r="C120" s="37">
        <v>2026</v>
      </c>
      <c r="D120" s="17">
        <f t="shared" si="44"/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</row>
    <row r="121" spans="1:235" s="6" customFormat="1" ht="18" customHeight="1" x14ac:dyDescent="0.3">
      <c r="A121" s="45"/>
      <c r="B121" s="48"/>
      <c r="C121" s="37">
        <v>2027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</row>
    <row r="122" spans="1:235" s="6" customFormat="1" ht="18" customHeight="1" x14ac:dyDescent="0.3">
      <c r="A122" s="46"/>
      <c r="B122" s="49"/>
      <c r="C122" s="37" t="s">
        <v>17</v>
      </c>
      <c r="D122" s="17">
        <f>SUM(D118:D121)</f>
        <v>10352.5</v>
      </c>
      <c r="E122" s="17">
        <f t="shared" ref="E122:I122" si="45">SUM(E118:E121)</f>
        <v>0</v>
      </c>
      <c r="F122" s="17">
        <f t="shared" si="45"/>
        <v>9627.7999999999993</v>
      </c>
      <c r="G122" s="17">
        <f t="shared" si="45"/>
        <v>0</v>
      </c>
      <c r="H122" s="17">
        <f t="shared" si="45"/>
        <v>724.7</v>
      </c>
      <c r="I122" s="17">
        <f t="shared" si="45"/>
        <v>0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</row>
    <row r="123" spans="1:235" s="6" customFormat="1" ht="18" customHeight="1" x14ac:dyDescent="0.3">
      <c r="A123" s="44" t="s">
        <v>28</v>
      </c>
      <c r="B123" s="53"/>
      <c r="C123" s="37">
        <v>2024</v>
      </c>
      <c r="D123" s="17">
        <f>SUM(E123:I123)</f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</row>
    <row r="124" spans="1:235" s="6" customFormat="1" ht="18" customHeight="1" x14ac:dyDescent="0.3">
      <c r="A124" s="45"/>
      <c r="B124" s="48"/>
      <c r="C124" s="37">
        <v>2025</v>
      </c>
      <c r="D124" s="17">
        <f>SUM(E124:I124)</f>
        <v>32978.9</v>
      </c>
      <c r="E124" s="17">
        <v>0</v>
      </c>
      <c r="F124" s="17">
        <v>30670.3</v>
      </c>
      <c r="G124" s="17">
        <v>0</v>
      </c>
      <c r="H124" s="17">
        <v>2308.6</v>
      </c>
      <c r="I124" s="17">
        <v>0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</row>
    <row r="125" spans="1:235" s="6" customFormat="1" ht="18" customHeight="1" x14ac:dyDescent="0.3">
      <c r="A125" s="45"/>
      <c r="B125" s="48"/>
      <c r="C125" s="37">
        <v>2026</v>
      </c>
      <c r="D125" s="17">
        <f>SUM(E125:I125)</f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</row>
    <row r="126" spans="1:235" s="6" customFormat="1" ht="18" customHeight="1" x14ac:dyDescent="0.3">
      <c r="A126" s="45"/>
      <c r="B126" s="48"/>
      <c r="C126" s="37">
        <v>2027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</row>
    <row r="127" spans="1:235" s="6" customFormat="1" ht="18" customHeight="1" x14ac:dyDescent="0.3">
      <c r="A127" s="46"/>
      <c r="B127" s="49"/>
      <c r="C127" s="37" t="s">
        <v>17</v>
      </c>
      <c r="D127" s="17">
        <f>SUM(D123:D126)</f>
        <v>32978.9</v>
      </c>
      <c r="E127" s="17">
        <f t="shared" ref="E127:I127" si="46">SUM(E123:E126)</f>
        <v>0</v>
      </c>
      <c r="F127" s="17">
        <f t="shared" si="46"/>
        <v>30670.3</v>
      </c>
      <c r="G127" s="17">
        <f t="shared" si="46"/>
        <v>0</v>
      </c>
      <c r="H127" s="17">
        <f t="shared" si="46"/>
        <v>2308.6</v>
      </c>
      <c r="I127" s="17">
        <f t="shared" si="46"/>
        <v>0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</row>
    <row r="128" spans="1:235" s="6" customFormat="1" ht="18" customHeight="1" x14ac:dyDescent="0.3">
      <c r="A128" s="50" t="s">
        <v>29</v>
      </c>
      <c r="B128" s="53"/>
      <c r="C128" s="38">
        <v>2024</v>
      </c>
      <c r="D128" s="18">
        <f t="shared" ref="D128:H128" si="47">D130</f>
        <v>10215</v>
      </c>
      <c r="E128" s="18">
        <f t="shared" si="47"/>
        <v>0</v>
      </c>
      <c r="F128" s="18">
        <f t="shared" si="47"/>
        <v>9500</v>
      </c>
      <c r="G128" s="18">
        <f t="shared" si="47"/>
        <v>0</v>
      </c>
      <c r="H128" s="18">
        <f t="shared" si="47"/>
        <v>715</v>
      </c>
      <c r="I128" s="18">
        <v>0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</row>
    <row r="129" spans="1:235" s="6" customFormat="1" ht="72" customHeight="1" x14ac:dyDescent="0.3">
      <c r="A129" s="52"/>
      <c r="B129" s="49"/>
      <c r="C129" s="38" t="s">
        <v>17</v>
      </c>
      <c r="D129" s="18">
        <f t="shared" ref="D129:I129" si="48">SUM(D128:D128)</f>
        <v>10215</v>
      </c>
      <c r="E129" s="18">
        <f t="shared" si="48"/>
        <v>0</v>
      </c>
      <c r="F129" s="18">
        <f t="shared" si="48"/>
        <v>9500</v>
      </c>
      <c r="G129" s="18">
        <f t="shared" si="48"/>
        <v>0</v>
      </c>
      <c r="H129" s="18">
        <f t="shared" si="48"/>
        <v>715</v>
      </c>
      <c r="I129" s="18">
        <f t="shared" si="48"/>
        <v>0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</row>
    <row r="130" spans="1:235" s="6" customFormat="1" ht="18" customHeight="1" x14ac:dyDescent="0.3">
      <c r="A130" s="44" t="s">
        <v>26</v>
      </c>
      <c r="B130" s="53"/>
      <c r="C130" s="37">
        <v>2024</v>
      </c>
      <c r="D130" s="17">
        <f>SUM(E130:I130)</f>
        <v>10215</v>
      </c>
      <c r="E130" s="17">
        <v>0</v>
      </c>
      <c r="F130" s="17">
        <v>9500</v>
      </c>
      <c r="G130" s="17">
        <v>0</v>
      </c>
      <c r="H130" s="17">
        <v>715</v>
      </c>
      <c r="I130" s="17">
        <v>0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</row>
    <row r="131" spans="1:235" s="6" customFormat="1" ht="50.25" customHeight="1" x14ac:dyDescent="0.3">
      <c r="A131" s="46"/>
      <c r="B131" s="49"/>
      <c r="C131" s="37" t="s">
        <v>17</v>
      </c>
      <c r="D131" s="17">
        <f t="shared" ref="D131:I131" si="49">SUM(D130:D130)</f>
        <v>10215</v>
      </c>
      <c r="E131" s="17">
        <f t="shared" si="49"/>
        <v>0</v>
      </c>
      <c r="F131" s="17">
        <f t="shared" si="49"/>
        <v>9500</v>
      </c>
      <c r="G131" s="17">
        <f t="shared" si="49"/>
        <v>0</v>
      </c>
      <c r="H131" s="17">
        <f t="shared" si="49"/>
        <v>715</v>
      </c>
      <c r="I131" s="17">
        <f t="shared" si="49"/>
        <v>0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</row>
    <row r="132" spans="1:235" s="6" customFormat="1" ht="21.75" customHeight="1" x14ac:dyDescent="0.3">
      <c r="A132" s="42" t="s">
        <v>30</v>
      </c>
      <c r="B132" s="53"/>
      <c r="C132" s="38">
        <v>2024</v>
      </c>
      <c r="D132" s="18">
        <f t="shared" ref="D132:I134" si="50">D137</f>
        <v>4875.3</v>
      </c>
      <c r="E132" s="18">
        <f t="shared" si="50"/>
        <v>729.8</v>
      </c>
      <c r="F132" s="18">
        <f t="shared" si="50"/>
        <v>3804.3</v>
      </c>
      <c r="G132" s="18">
        <f t="shared" si="50"/>
        <v>0</v>
      </c>
      <c r="H132" s="18">
        <f t="shared" si="50"/>
        <v>341.2</v>
      </c>
      <c r="I132" s="18">
        <v>0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</row>
    <row r="133" spans="1:235" s="6" customFormat="1" ht="16.5" customHeight="1" x14ac:dyDescent="0.3">
      <c r="A133" s="42"/>
      <c r="B133" s="48"/>
      <c r="C133" s="38">
        <v>2025</v>
      </c>
      <c r="D133" s="18">
        <f>D138</f>
        <v>2781.8</v>
      </c>
      <c r="E133" s="18">
        <f t="shared" si="50"/>
        <v>249.5</v>
      </c>
      <c r="F133" s="18">
        <f t="shared" si="50"/>
        <v>1732.8</v>
      </c>
      <c r="G133" s="18">
        <f t="shared" si="50"/>
        <v>0</v>
      </c>
      <c r="H133" s="18">
        <f t="shared" si="50"/>
        <v>799.5</v>
      </c>
      <c r="I133" s="18">
        <f>I138</f>
        <v>0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</row>
    <row r="134" spans="1:235" s="6" customFormat="1" ht="20.25" customHeight="1" x14ac:dyDescent="0.3">
      <c r="A134" s="42"/>
      <c r="B134" s="48"/>
      <c r="C134" s="38">
        <v>2026</v>
      </c>
      <c r="D134" s="18">
        <f>D139</f>
        <v>2232.2000000000003</v>
      </c>
      <c r="E134" s="18">
        <f t="shared" si="50"/>
        <v>244.7</v>
      </c>
      <c r="F134" s="18">
        <f t="shared" si="50"/>
        <v>1724.2</v>
      </c>
      <c r="G134" s="18">
        <f t="shared" si="50"/>
        <v>0</v>
      </c>
      <c r="H134" s="18">
        <f t="shared" si="50"/>
        <v>263.3</v>
      </c>
      <c r="I134" s="18">
        <f t="shared" si="50"/>
        <v>0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</row>
    <row r="135" spans="1:235" s="6" customFormat="1" ht="20.25" customHeight="1" x14ac:dyDescent="0.3">
      <c r="A135" s="42"/>
      <c r="B135" s="48"/>
      <c r="C135" s="38">
        <v>2027</v>
      </c>
      <c r="D135" s="18">
        <f t="shared" ref="D135:G135" si="51">D140</f>
        <v>0</v>
      </c>
      <c r="E135" s="18">
        <f t="shared" si="51"/>
        <v>0</v>
      </c>
      <c r="F135" s="18">
        <f t="shared" si="51"/>
        <v>0</v>
      </c>
      <c r="G135" s="18">
        <f t="shared" si="51"/>
        <v>0</v>
      </c>
      <c r="H135" s="18">
        <f>H140</f>
        <v>0</v>
      </c>
      <c r="I135" s="18">
        <f>I140</f>
        <v>0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</row>
    <row r="136" spans="1:235" s="6" customFormat="1" ht="18" customHeight="1" x14ac:dyDescent="0.3">
      <c r="A136" s="42"/>
      <c r="B136" s="49"/>
      <c r="C136" s="38" t="s">
        <v>17</v>
      </c>
      <c r="D136" s="18">
        <f>SUM(D132:D135)</f>
        <v>9889.3000000000011</v>
      </c>
      <c r="E136" s="18">
        <f t="shared" ref="E136:I136" si="52">SUM(E132:E135)</f>
        <v>1224</v>
      </c>
      <c r="F136" s="18">
        <f t="shared" si="52"/>
        <v>7261.3</v>
      </c>
      <c r="G136" s="18">
        <f t="shared" si="52"/>
        <v>0</v>
      </c>
      <c r="H136" s="18">
        <f t="shared" si="52"/>
        <v>1404</v>
      </c>
      <c r="I136" s="18">
        <f t="shared" si="52"/>
        <v>0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</row>
    <row r="137" spans="1:235" s="6" customFormat="1" ht="18.75" customHeight="1" x14ac:dyDescent="0.3">
      <c r="A137" s="44" t="s">
        <v>31</v>
      </c>
      <c r="B137" s="53"/>
      <c r="C137" s="37">
        <v>2024</v>
      </c>
      <c r="D137" s="17">
        <f>SUM(E137:I137)</f>
        <v>4875.3</v>
      </c>
      <c r="E137" s="17">
        <v>729.8</v>
      </c>
      <c r="F137" s="17">
        <v>3804.3</v>
      </c>
      <c r="G137" s="17">
        <v>0</v>
      </c>
      <c r="H137" s="17">
        <v>341.2</v>
      </c>
      <c r="I137" s="17">
        <v>0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</row>
    <row r="138" spans="1:235" s="6" customFormat="1" ht="19.5" customHeight="1" x14ac:dyDescent="0.3">
      <c r="A138" s="45"/>
      <c r="B138" s="48"/>
      <c r="C138" s="37">
        <v>2025</v>
      </c>
      <c r="D138" s="17">
        <f>SUM(E138:I138)</f>
        <v>2781.8</v>
      </c>
      <c r="E138" s="17">
        <v>249.5</v>
      </c>
      <c r="F138" s="17">
        <v>1732.8</v>
      </c>
      <c r="G138" s="17">
        <v>0</v>
      </c>
      <c r="H138" s="17">
        <v>799.5</v>
      </c>
      <c r="I138" s="17">
        <v>0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</row>
    <row r="139" spans="1:235" s="6" customFormat="1" ht="20.25" customHeight="1" x14ac:dyDescent="0.3">
      <c r="A139" s="45"/>
      <c r="B139" s="48"/>
      <c r="C139" s="37">
        <v>2026</v>
      </c>
      <c r="D139" s="17">
        <f>SUM(E139:I139)</f>
        <v>2232.2000000000003</v>
      </c>
      <c r="E139" s="17">
        <v>244.7</v>
      </c>
      <c r="F139" s="17">
        <v>1724.2</v>
      </c>
      <c r="G139" s="17">
        <v>0</v>
      </c>
      <c r="H139" s="17">
        <v>263.3</v>
      </c>
      <c r="I139" s="17">
        <v>0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</row>
    <row r="140" spans="1:235" s="6" customFormat="1" ht="20.25" customHeight="1" x14ac:dyDescent="0.3">
      <c r="A140" s="45"/>
      <c r="B140" s="48"/>
      <c r="C140" s="37">
        <v>2027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</row>
    <row r="141" spans="1:235" ht="19.5" customHeight="1" x14ac:dyDescent="0.3">
      <c r="A141" s="46"/>
      <c r="B141" s="49"/>
      <c r="C141" s="37" t="s">
        <v>17</v>
      </c>
      <c r="D141" s="17">
        <f>SUM(D137:D140)</f>
        <v>9889.3000000000011</v>
      </c>
      <c r="E141" s="17">
        <f t="shared" ref="E141:I141" si="53">SUM(E137:E140)</f>
        <v>1224</v>
      </c>
      <c r="F141" s="17">
        <f t="shared" si="53"/>
        <v>7261.3</v>
      </c>
      <c r="G141" s="17">
        <f t="shared" si="53"/>
        <v>0</v>
      </c>
      <c r="H141" s="17">
        <f t="shared" si="53"/>
        <v>1404</v>
      </c>
      <c r="I141" s="17">
        <f t="shared" si="53"/>
        <v>0</v>
      </c>
    </row>
    <row r="142" spans="1:235" s="6" customFormat="1" ht="21.75" customHeight="1" x14ac:dyDescent="0.3">
      <c r="A142" s="50" t="s">
        <v>54</v>
      </c>
      <c r="B142" s="53"/>
      <c r="C142" s="38">
        <v>2024</v>
      </c>
      <c r="D142" s="18">
        <f t="shared" ref="D142:H142" si="54">D144</f>
        <v>33750</v>
      </c>
      <c r="E142" s="18">
        <f t="shared" si="54"/>
        <v>0</v>
      </c>
      <c r="F142" s="18">
        <f t="shared" si="54"/>
        <v>23796.1</v>
      </c>
      <c r="G142" s="18">
        <f t="shared" si="54"/>
        <v>9953.9</v>
      </c>
      <c r="H142" s="18">
        <f t="shared" si="54"/>
        <v>0</v>
      </c>
      <c r="I142" s="18">
        <v>0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</row>
    <row r="143" spans="1:235" s="6" customFormat="1" ht="66.75" customHeight="1" x14ac:dyDescent="0.3">
      <c r="A143" s="52"/>
      <c r="B143" s="49"/>
      <c r="C143" s="38" t="s">
        <v>17</v>
      </c>
      <c r="D143" s="18">
        <f t="shared" ref="D143:I143" si="55">SUM(D142:D142)</f>
        <v>33750</v>
      </c>
      <c r="E143" s="18">
        <f t="shared" si="55"/>
        <v>0</v>
      </c>
      <c r="F143" s="18">
        <f t="shared" si="55"/>
        <v>23796.1</v>
      </c>
      <c r="G143" s="18">
        <f t="shared" si="55"/>
        <v>9953.9</v>
      </c>
      <c r="H143" s="18">
        <f t="shared" si="55"/>
        <v>0</v>
      </c>
      <c r="I143" s="18">
        <f t="shared" si="55"/>
        <v>0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</row>
    <row r="144" spans="1:235" s="6" customFormat="1" ht="24" customHeight="1" x14ac:dyDescent="0.3">
      <c r="A144" s="44" t="s">
        <v>55</v>
      </c>
      <c r="B144" s="53"/>
      <c r="C144" s="37">
        <v>2024</v>
      </c>
      <c r="D144" s="17">
        <f>SUM(E144:I144)</f>
        <v>33750</v>
      </c>
      <c r="E144" s="17">
        <v>0</v>
      </c>
      <c r="F144" s="17">
        <v>23796.1</v>
      </c>
      <c r="G144" s="17">
        <v>9953.9</v>
      </c>
      <c r="H144" s="17">
        <v>0</v>
      </c>
      <c r="I144" s="17">
        <v>0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</row>
    <row r="145" spans="1:235" ht="75.75" customHeight="1" x14ac:dyDescent="0.3">
      <c r="A145" s="46"/>
      <c r="B145" s="49"/>
      <c r="C145" s="37" t="s">
        <v>17</v>
      </c>
      <c r="D145" s="17">
        <f t="shared" ref="D145:I145" si="56">SUM(D144:D144)</f>
        <v>33750</v>
      </c>
      <c r="E145" s="17">
        <f t="shared" si="56"/>
        <v>0</v>
      </c>
      <c r="F145" s="17">
        <f t="shared" si="56"/>
        <v>23796.1</v>
      </c>
      <c r="G145" s="17">
        <f t="shared" si="56"/>
        <v>9953.9</v>
      </c>
      <c r="H145" s="17">
        <f t="shared" si="56"/>
        <v>0</v>
      </c>
      <c r="I145" s="17">
        <f t="shared" si="56"/>
        <v>0</v>
      </c>
    </row>
    <row r="146" spans="1:235" x14ac:dyDescent="0.3">
      <c r="A146" s="27" t="s">
        <v>32</v>
      </c>
      <c r="B146" s="28"/>
      <c r="C146" s="29"/>
      <c r="D146" s="30"/>
      <c r="E146" s="30"/>
      <c r="F146" s="30"/>
      <c r="G146" s="30"/>
      <c r="H146" s="30"/>
      <c r="I146" s="31"/>
    </row>
    <row r="147" spans="1:235" x14ac:dyDescent="0.3">
      <c r="A147" s="42" t="s">
        <v>33</v>
      </c>
      <c r="B147" s="43"/>
      <c r="C147" s="38">
        <v>2022</v>
      </c>
      <c r="D147" s="25">
        <f t="shared" ref="D147:D152" si="57">SUM(E147:I147)</f>
        <v>183148.7</v>
      </c>
      <c r="E147" s="25">
        <f t="shared" ref="E147:I148" si="58">E155+E225+E243+E258+E282+E295+E322+E338</f>
        <v>132.1</v>
      </c>
      <c r="F147" s="25">
        <f t="shared" si="58"/>
        <v>4245.3999999999996</v>
      </c>
      <c r="G147" s="25">
        <f t="shared" si="58"/>
        <v>995.7</v>
      </c>
      <c r="H147" s="25">
        <f t="shared" si="58"/>
        <v>177775.5</v>
      </c>
      <c r="I147" s="25">
        <f t="shared" si="58"/>
        <v>0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</row>
    <row r="148" spans="1:235" x14ac:dyDescent="0.3">
      <c r="A148" s="42"/>
      <c r="B148" s="43"/>
      <c r="C148" s="38">
        <v>2023</v>
      </c>
      <c r="D148" s="25">
        <f t="shared" si="57"/>
        <v>191150.8</v>
      </c>
      <c r="E148" s="25">
        <f t="shared" si="58"/>
        <v>204.2</v>
      </c>
      <c r="F148" s="25">
        <f t="shared" si="58"/>
        <v>5375.6</v>
      </c>
      <c r="G148" s="25">
        <f t="shared" si="58"/>
        <v>12769.400000000001</v>
      </c>
      <c r="H148" s="25">
        <f t="shared" si="58"/>
        <v>172801.59999999998</v>
      </c>
      <c r="I148" s="25">
        <f t="shared" si="58"/>
        <v>0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</row>
    <row r="149" spans="1:235" x14ac:dyDescent="0.3">
      <c r="A149" s="42"/>
      <c r="B149" s="43"/>
      <c r="C149" s="38">
        <v>2024</v>
      </c>
      <c r="D149" s="25">
        <f t="shared" si="57"/>
        <v>268046.2</v>
      </c>
      <c r="E149" s="25">
        <f>E157+E227+E245+E260+E284+E297+E340</f>
        <v>0</v>
      </c>
      <c r="F149" s="25">
        <f>F157+F227+F245+F260+F284+F297+F340</f>
        <v>3061.2</v>
      </c>
      <c r="G149" s="25">
        <f>G157+G227+G245+G260+G284+G297+G340</f>
        <v>81831.7</v>
      </c>
      <c r="H149" s="25">
        <f>H157+H227+H245+H260+H284+H297+H340</f>
        <v>173153.30000000002</v>
      </c>
      <c r="I149" s="25">
        <f>I157+I227+I245+I260+I284+I297+I340</f>
        <v>10000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</row>
    <row r="150" spans="1:235" x14ac:dyDescent="0.3">
      <c r="A150" s="42"/>
      <c r="B150" s="43"/>
      <c r="C150" s="38">
        <v>2025</v>
      </c>
      <c r="D150" s="25">
        <f t="shared" si="57"/>
        <v>177859.14</v>
      </c>
      <c r="E150" s="25">
        <f t="shared" ref="E150:F152" si="59">E158+E228+E246+E261+E298+E341</f>
        <v>0</v>
      </c>
      <c r="F150" s="25">
        <f t="shared" si="59"/>
        <v>3024.2</v>
      </c>
      <c r="G150" s="25">
        <f>G158+G228+G246+G261+G285+G298+G341</f>
        <v>46292.800000000003</v>
      </c>
      <c r="H150" s="25">
        <f>H158+H228+H246+H261+H285+H298+H341</f>
        <v>128542.14</v>
      </c>
      <c r="I150" s="25">
        <f>I158+I228+I246+I261+I298+I341</f>
        <v>0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</row>
    <row r="151" spans="1:235" x14ac:dyDescent="0.3">
      <c r="A151" s="42"/>
      <c r="B151" s="43"/>
      <c r="C151" s="38">
        <v>2026</v>
      </c>
      <c r="D151" s="25">
        <f t="shared" si="57"/>
        <v>130233.5</v>
      </c>
      <c r="E151" s="25">
        <f t="shared" si="59"/>
        <v>0</v>
      </c>
      <c r="F151" s="25">
        <f t="shared" si="59"/>
        <v>0</v>
      </c>
      <c r="G151" s="25">
        <f>G159+G229+G247+G262+G299+G342</f>
        <v>5330</v>
      </c>
      <c r="H151" s="25">
        <f>H159+H229+H247+H262+H299+H342</f>
        <v>124903.5</v>
      </c>
      <c r="I151" s="25">
        <f>I159+I229+I247+I262+I299+I342</f>
        <v>0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</row>
    <row r="152" spans="1:235" x14ac:dyDescent="0.3">
      <c r="A152" s="42"/>
      <c r="B152" s="43"/>
      <c r="C152" s="38">
        <v>2027</v>
      </c>
      <c r="D152" s="25">
        <f t="shared" si="57"/>
        <v>131593</v>
      </c>
      <c r="E152" s="25">
        <f t="shared" si="59"/>
        <v>0</v>
      </c>
      <c r="F152" s="25">
        <f t="shared" si="59"/>
        <v>0</v>
      </c>
      <c r="G152" s="25">
        <f>G160+G230+G248+G263+G300+G343</f>
        <v>5117.7</v>
      </c>
      <c r="H152" s="25">
        <f>H160+H230+H248+H263+H300+H343</f>
        <v>126475.3</v>
      </c>
      <c r="I152" s="25">
        <f>I160+I230+I248+I263+I300+I343</f>
        <v>0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</row>
    <row r="153" spans="1:235" x14ac:dyDescent="0.3">
      <c r="A153" s="42"/>
      <c r="B153" s="43"/>
      <c r="C153" s="38" t="s">
        <v>17</v>
      </c>
      <c r="D153" s="25">
        <f>SUM(D147:D152)</f>
        <v>1082031.3399999999</v>
      </c>
      <c r="E153" s="25">
        <f t="shared" ref="E153:G153" si="60">SUM(E147:E152)</f>
        <v>336.29999999999995</v>
      </c>
      <c r="F153" s="25">
        <f t="shared" si="60"/>
        <v>15706.400000000001</v>
      </c>
      <c r="G153" s="25">
        <f t="shared" si="60"/>
        <v>152337.30000000002</v>
      </c>
      <c r="H153" s="25">
        <f>SUM(H147:H152)</f>
        <v>903651.34000000008</v>
      </c>
      <c r="I153" s="25">
        <f>SUM(I147:I152)</f>
        <v>10000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</row>
    <row r="154" spans="1:235" x14ac:dyDescent="0.3">
      <c r="A154" s="39" t="s">
        <v>71</v>
      </c>
      <c r="B154" s="20"/>
      <c r="C154" s="20"/>
      <c r="D154" s="21"/>
      <c r="E154" s="22"/>
      <c r="F154" s="22"/>
      <c r="G154" s="22"/>
      <c r="H154" s="22"/>
      <c r="I154" s="23"/>
    </row>
    <row r="155" spans="1:235" x14ac:dyDescent="0.3">
      <c r="A155" s="42" t="s">
        <v>17</v>
      </c>
      <c r="B155" s="43"/>
      <c r="C155" s="38">
        <v>2022</v>
      </c>
      <c r="D155" s="18">
        <f t="shared" ref="D155:I156" si="61">D162+D169+D176+D183+D187+D194+D201+D204+D207+D210+D213+D217</f>
        <v>116103.9</v>
      </c>
      <c r="E155" s="18">
        <f t="shared" si="61"/>
        <v>0</v>
      </c>
      <c r="F155" s="18">
        <f t="shared" si="61"/>
        <v>3164.1</v>
      </c>
      <c r="G155" s="18">
        <f t="shared" si="61"/>
        <v>0</v>
      </c>
      <c r="H155" s="18">
        <f t="shared" si="61"/>
        <v>112939.79999999999</v>
      </c>
      <c r="I155" s="18">
        <f t="shared" si="61"/>
        <v>0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</row>
    <row r="156" spans="1:235" x14ac:dyDescent="0.3">
      <c r="A156" s="42"/>
      <c r="B156" s="43"/>
      <c r="C156" s="38">
        <v>2023</v>
      </c>
      <c r="D156" s="18">
        <f t="shared" si="61"/>
        <v>123934.69999999998</v>
      </c>
      <c r="E156" s="18">
        <f t="shared" si="61"/>
        <v>0</v>
      </c>
      <c r="F156" s="18">
        <f t="shared" si="61"/>
        <v>4101.2</v>
      </c>
      <c r="G156" s="18">
        <f t="shared" si="61"/>
        <v>12140.900000000001</v>
      </c>
      <c r="H156" s="18">
        <f t="shared" si="61"/>
        <v>107692.59999999998</v>
      </c>
      <c r="I156" s="18">
        <f t="shared" si="61"/>
        <v>0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</row>
    <row r="157" spans="1:235" x14ac:dyDescent="0.3">
      <c r="A157" s="42"/>
      <c r="B157" s="43"/>
      <c r="C157" s="38">
        <v>2024</v>
      </c>
      <c r="D157" s="18">
        <f>SUM(E157:I157)</f>
        <v>193513.5</v>
      </c>
      <c r="E157" s="18">
        <f t="shared" ref="E157:I157" si="62">E164+E171+E178+E185+E189+E196+E215+E219</f>
        <v>0</v>
      </c>
      <c r="F157" s="18">
        <f t="shared" si="62"/>
        <v>3061.2</v>
      </c>
      <c r="G157" s="18">
        <f t="shared" si="62"/>
        <v>76253.7</v>
      </c>
      <c r="H157" s="18">
        <f t="shared" si="62"/>
        <v>104198.6</v>
      </c>
      <c r="I157" s="18">
        <f t="shared" si="62"/>
        <v>10000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</row>
    <row r="158" spans="1:235" x14ac:dyDescent="0.3">
      <c r="A158" s="42"/>
      <c r="B158" s="43"/>
      <c r="C158" s="38">
        <v>2025</v>
      </c>
      <c r="D158" s="18">
        <f>SUM(E158:I158)</f>
        <v>65379.399999999994</v>
      </c>
      <c r="E158" s="18">
        <f t="shared" ref="E158:F158" si="63">E165+E172+E179+E190+E197+E220</f>
        <v>0</v>
      </c>
      <c r="F158" s="18">
        <f t="shared" si="63"/>
        <v>3024.2</v>
      </c>
      <c r="G158" s="18">
        <f>G165+G172+G179+G190+G197+G220</f>
        <v>5485.3</v>
      </c>
      <c r="H158" s="18">
        <f t="shared" ref="H158:I158" si="64">H165+H172+H179+H190+H197+H220</f>
        <v>56869.899999999994</v>
      </c>
      <c r="I158" s="18">
        <f t="shared" si="64"/>
        <v>0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</row>
    <row r="159" spans="1:235" x14ac:dyDescent="0.3">
      <c r="A159" s="42"/>
      <c r="B159" s="43"/>
      <c r="C159" s="38">
        <v>2026</v>
      </c>
      <c r="D159" s="18">
        <f>SUM(E159:I159)</f>
        <v>64007.8</v>
      </c>
      <c r="E159" s="18">
        <f>E166+E173+E180+E191+E198+E221</f>
        <v>0</v>
      </c>
      <c r="F159" s="18">
        <f>F166+F173+F180+F191+F198+F221</f>
        <v>0</v>
      </c>
      <c r="G159" s="18">
        <f>G166+G173+G180+G191+G198+G221</f>
        <v>5330</v>
      </c>
      <c r="H159" s="18">
        <f>H166+H173+H180+H191+H198+H221</f>
        <v>58677.8</v>
      </c>
      <c r="I159" s="18">
        <f>I166+I173+I180+I191+I198+I221</f>
        <v>0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</row>
    <row r="160" spans="1:235" x14ac:dyDescent="0.3">
      <c r="A160" s="42"/>
      <c r="B160" s="43"/>
      <c r="C160" s="38">
        <v>2027</v>
      </c>
      <c r="D160" s="18">
        <f>SUM(E160:I160)</f>
        <v>69902.399999999994</v>
      </c>
      <c r="E160" s="18">
        <f t="shared" ref="E160:G160" si="65">E167+E174+E181+E192+E199+E222</f>
        <v>0</v>
      </c>
      <c r="F160" s="18">
        <f t="shared" si="65"/>
        <v>0</v>
      </c>
      <c r="G160" s="18">
        <f t="shared" si="65"/>
        <v>5117.7</v>
      </c>
      <c r="H160" s="18">
        <f>H167+H174+H181+H192+H199+H222</f>
        <v>64784.7</v>
      </c>
      <c r="I160" s="18">
        <f>I167+I174+I181+I192+I199+I222</f>
        <v>0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</row>
    <row r="161" spans="1:235" x14ac:dyDescent="0.3">
      <c r="A161" s="42"/>
      <c r="B161" s="43"/>
      <c r="C161" s="38" t="s">
        <v>17</v>
      </c>
      <c r="D161" s="18">
        <f>SUM(D155:D160)</f>
        <v>632841.70000000007</v>
      </c>
      <c r="E161" s="18">
        <f t="shared" ref="E161:I161" si="66">SUM(E155:E160)</f>
        <v>0</v>
      </c>
      <c r="F161" s="18">
        <f t="shared" si="66"/>
        <v>13350.7</v>
      </c>
      <c r="G161" s="18">
        <f t="shared" si="66"/>
        <v>104327.6</v>
      </c>
      <c r="H161" s="18">
        <f t="shared" si="66"/>
        <v>505163.4</v>
      </c>
      <c r="I161" s="18">
        <f t="shared" si="66"/>
        <v>10000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</row>
    <row r="162" spans="1:235" x14ac:dyDescent="0.3">
      <c r="A162" s="66" t="s">
        <v>34</v>
      </c>
      <c r="B162" s="47"/>
      <c r="C162" s="37">
        <v>2022</v>
      </c>
      <c r="D162" s="17">
        <f t="shared" ref="D162:D167" si="67">SUM(E162:I162)</f>
        <v>49765.7</v>
      </c>
      <c r="E162" s="17">
        <v>0</v>
      </c>
      <c r="F162" s="17">
        <v>0</v>
      </c>
      <c r="G162" s="17">
        <v>0</v>
      </c>
      <c r="H162" s="17">
        <v>49765.7</v>
      </c>
      <c r="I162" s="17">
        <v>0</v>
      </c>
    </row>
    <row r="163" spans="1:235" s="6" customFormat="1" x14ac:dyDescent="0.3">
      <c r="A163" s="66"/>
      <c r="B163" s="47"/>
      <c r="C163" s="37">
        <v>2023</v>
      </c>
      <c r="D163" s="17">
        <f t="shared" si="67"/>
        <v>42525.2</v>
      </c>
      <c r="E163" s="17">
        <v>0</v>
      </c>
      <c r="F163" s="17">
        <v>0</v>
      </c>
      <c r="G163" s="17">
        <v>0</v>
      </c>
      <c r="H163" s="17">
        <v>42525.2</v>
      </c>
      <c r="I163" s="17">
        <v>0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</row>
    <row r="164" spans="1:235" s="6" customFormat="1" x14ac:dyDescent="0.3">
      <c r="A164" s="66"/>
      <c r="B164" s="47"/>
      <c r="C164" s="37">
        <v>2024</v>
      </c>
      <c r="D164" s="17">
        <f t="shared" si="67"/>
        <v>30396.2</v>
      </c>
      <c r="E164" s="17">
        <v>0</v>
      </c>
      <c r="F164" s="17">
        <v>0</v>
      </c>
      <c r="G164" s="17">
        <v>0</v>
      </c>
      <c r="H164" s="17">
        <v>30396.2</v>
      </c>
      <c r="I164" s="17">
        <v>0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</row>
    <row r="165" spans="1:235" s="6" customFormat="1" x14ac:dyDescent="0.3">
      <c r="A165" s="66"/>
      <c r="B165" s="47"/>
      <c r="C165" s="37">
        <v>2025</v>
      </c>
      <c r="D165" s="17">
        <f t="shared" si="67"/>
        <v>27790</v>
      </c>
      <c r="E165" s="17">
        <v>0</v>
      </c>
      <c r="F165" s="17">
        <v>0</v>
      </c>
      <c r="G165" s="17">
        <v>0</v>
      </c>
      <c r="H165" s="17">
        <v>27790</v>
      </c>
      <c r="I165" s="17">
        <v>0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</row>
    <row r="166" spans="1:235" s="6" customFormat="1" x14ac:dyDescent="0.3">
      <c r="A166" s="66"/>
      <c r="B166" s="47"/>
      <c r="C166" s="37">
        <v>2026</v>
      </c>
      <c r="D166" s="17">
        <f t="shared" si="67"/>
        <v>27790</v>
      </c>
      <c r="E166" s="17">
        <v>0</v>
      </c>
      <c r="F166" s="17">
        <v>0</v>
      </c>
      <c r="G166" s="17">
        <v>0</v>
      </c>
      <c r="H166" s="17">
        <v>27790</v>
      </c>
      <c r="I166" s="17">
        <v>0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</row>
    <row r="167" spans="1:235" s="6" customFormat="1" x14ac:dyDescent="0.3">
      <c r="A167" s="66"/>
      <c r="B167" s="47"/>
      <c r="C167" s="37">
        <v>2027</v>
      </c>
      <c r="D167" s="17">
        <f t="shared" si="67"/>
        <v>27790</v>
      </c>
      <c r="E167" s="17">
        <v>0</v>
      </c>
      <c r="F167" s="17">
        <v>0</v>
      </c>
      <c r="G167" s="17">
        <v>0</v>
      </c>
      <c r="H167" s="17">
        <v>27790</v>
      </c>
      <c r="I167" s="17">
        <v>0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</row>
    <row r="168" spans="1:235" s="6" customFormat="1" x14ac:dyDescent="0.3">
      <c r="A168" s="66"/>
      <c r="B168" s="47"/>
      <c r="C168" s="37" t="s">
        <v>17</v>
      </c>
      <c r="D168" s="17">
        <f>SUM(D162:D167)</f>
        <v>206057.09999999998</v>
      </c>
      <c r="E168" s="17">
        <f t="shared" ref="E168:I168" si="68">SUM(E162:E167)</f>
        <v>0</v>
      </c>
      <c r="F168" s="17">
        <f t="shared" si="68"/>
        <v>0</v>
      </c>
      <c r="G168" s="17">
        <f t="shared" si="68"/>
        <v>0</v>
      </c>
      <c r="H168" s="17">
        <f t="shared" si="68"/>
        <v>206057.09999999998</v>
      </c>
      <c r="I168" s="17">
        <f t="shared" si="68"/>
        <v>0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</row>
    <row r="169" spans="1:235" s="6" customFormat="1" x14ac:dyDescent="0.3">
      <c r="A169" s="44" t="s">
        <v>35</v>
      </c>
      <c r="B169" s="47"/>
      <c r="C169" s="37">
        <v>2022</v>
      </c>
      <c r="D169" s="17">
        <f t="shared" ref="D169:D174" si="69">SUM(E169:I169)</f>
        <v>9189</v>
      </c>
      <c r="E169" s="17">
        <v>0</v>
      </c>
      <c r="F169" s="17">
        <v>0</v>
      </c>
      <c r="G169" s="17">
        <v>0</v>
      </c>
      <c r="H169" s="17">
        <v>9189</v>
      </c>
      <c r="I169" s="17">
        <v>0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</row>
    <row r="170" spans="1:235" s="6" customFormat="1" x14ac:dyDescent="0.3">
      <c r="A170" s="45"/>
      <c r="B170" s="47"/>
      <c r="C170" s="37">
        <v>2023</v>
      </c>
      <c r="D170" s="17">
        <f t="shared" si="69"/>
        <v>9773.1</v>
      </c>
      <c r="E170" s="17">
        <v>0</v>
      </c>
      <c r="F170" s="17">
        <v>0</v>
      </c>
      <c r="G170" s="17">
        <v>0</v>
      </c>
      <c r="H170" s="17">
        <v>9773.1</v>
      </c>
      <c r="I170" s="17">
        <v>0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</row>
    <row r="171" spans="1:235" s="6" customFormat="1" x14ac:dyDescent="0.3">
      <c r="A171" s="45"/>
      <c r="B171" s="47"/>
      <c r="C171" s="37">
        <v>2024</v>
      </c>
      <c r="D171" s="17">
        <f t="shared" si="69"/>
        <v>8391.7999999999993</v>
      </c>
      <c r="E171" s="17">
        <v>0</v>
      </c>
      <c r="F171" s="17">
        <v>0</v>
      </c>
      <c r="G171" s="17">
        <v>0</v>
      </c>
      <c r="H171" s="17">
        <v>8391.7999999999993</v>
      </c>
      <c r="I171" s="17">
        <v>0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</row>
    <row r="172" spans="1:235" s="6" customFormat="1" x14ac:dyDescent="0.3">
      <c r="A172" s="45"/>
      <c r="B172" s="47"/>
      <c r="C172" s="37">
        <v>2025</v>
      </c>
      <c r="D172" s="17">
        <f t="shared" si="69"/>
        <v>7122.7</v>
      </c>
      <c r="E172" s="17">
        <v>0</v>
      </c>
      <c r="F172" s="17">
        <v>0</v>
      </c>
      <c r="G172" s="17">
        <v>0</v>
      </c>
      <c r="H172" s="17">
        <v>7122.7</v>
      </c>
      <c r="I172" s="17">
        <v>0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</row>
    <row r="173" spans="1:235" s="6" customFormat="1" x14ac:dyDescent="0.3">
      <c r="A173" s="45"/>
      <c r="B173" s="47"/>
      <c r="C173" s="37">
        <v>2026</v>
      </c>
      <c r="D173" s="17">
        <f t="shared" si="69"/>
        <v>5687.3</v>
      </c>
      <c r="E173" s="17">
        <v>0</v>
      </c>
      <c r="F173" s="17">
        <v>0</v>
      </c>
      <c r="G173" s="17">
        <v>0</v>
      </c>
      <c r="H173" s="17">
        <v>5687.3</v>
      </c>
      <c r="I173" s="17">
        <v>0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</row>
    <row r="174" spans="1:235" s="6" customFormat="1" x14ac:dyDescent="0.3">
      <c r="A174" s="45"/>
      <c r="B174" s="47"/>
      <c r="C174" s="37">
        <v>2027</v>
      </c>
      <c r="D174" s="17">
        <f t="shared" si="69"/>
        <v>13529.7</v>
      </c>
      <c r="E174" s="17">
        <v>0</v>
      </c>
      <c r="F174" s="17">
        <v>0</v>
      </c>
      <c r="G174" s="17">
        <v>0</v>
      </c>
      <c r="H174" s="17">
        <v>13529.7</v>
      </c>
      <c r="I174" s="17">
        <v>0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</row>
    <row r="175" spans="1:235" s="6" customFormat="1" x14ac:dyDescent="0.3">
      <c r="A175" s="46"/>
      <c r="B175" s="47"/>
      <c r="C175" s="37" t="s">
        <v>17</v>
      </c>
      <c r="D175" s="17">
        <f>SUM(D169:D174)</f>
        <v>53693.600000000006</v>
      </c>
      <c r="E175" s="17">
        <f t="shared" ref="E175:I175" si="70">SUM(E169:E174)</f>
        <v>0</v>
      </c>
      <c r="F175" s="17">
        <f t="shared" si="70"/>
        <v>0</v>
      </c>
      <c r="G175" s="17">
        <f t="shared" si="70"/>
        <v>0</v>
      </c>
      <c r="H175" s="17">
        <f t="shared" si="70"/>
        <v>53693.600000000006</v>
      </c>
      <c r="I175" s="17">
        <f t="shared" si="70"/>
        <v>0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</row>
    <row r="176" spans="1:235" s="6" customFormat="1" x14ac:dyDescent="0.3">
      <c r="A176" s="44" t="s">
        <v>36</v>
      </c>
      <c r="B176" s="47"/>
      <c r="C176" s="37">
        <v>2022</v>
      </c>
      <c r="D176" s="24">
        <f t="shared" ref="D176:D181" si="71">SUM(E176:I176)</f>
        <v>16065.4</v>
      </c>
      <c r="E176" s="17">
        <v>0</v>
      </c>
      <c r="F176" s="17">
        <v>0</v>
      </c>
      <c r="G176" s="17">
        <v>0</v>
      </c>
      <c r="H176" s="17">
        <v>16065.4</v>
      </c>
      <c r="I176" s="17">
        <v>0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</row>
    <row r="177" spans="1:235" s="6" customFormat="1" x14ac:dyDescent="0.3">
      <c r="A177" s="45"/>
      <c r="B177" s="47"/>
      <c r="C177" s="37">
        <v>2023</v>
      </c>
      <c r="D177" s="24">
        <f t="shared" si="71"/>
        <v>23656.2</v>
      </c>
      <c r="E177" s="17">
        <v>0</v>
      </c>
      <c r="F177" s="17">
        <v>0</v>
      </c>
      <c r="G177" s="17">
        <v>0</v>
      </c>
      <c r="H177" s="17">
        <v>23656.2</v>
      </c>
      <c r="I177" s="17">
        <v>0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</row>
    <row r="178" spans="1:235" s="6" customFormat="1" x14ac:dyDescent="0.3">
      <c r="A178" s="45"/>
      <c r="B178" s="47"/>
      <c r="C178" s="37">
        <v>2024</v>
      </c>
      <c r="D178" s="24">
        <f t="shared" si="71"/>
        <v>18248.3</v>
      </c>
      <c r="E178" s="17">
        <v>0</v>
      </c>
      <c r="F178" s="17">
        <v>0</v>
      </c>
      <c r="G178" s="17">
        <v>0</v>
      </c>
      <c r="H178" s="17">
        <v>18248.3</v>
      </c>
      <c r="I178" s="17">
        <v>0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</row>
    <row r="179" spans="1:235" s="6" customFormat="1" x14ac:dyDescent="0.3">
      <c r="A179" s="45"/>
      <c r="B179" s="47"/>
      <c r="C179" s="37">
        <v>2025</v>
      </c>
      <c r="D179" s="24">
        <f t="shared" si="71"/>
        <v>19065</v>
      </c>
      <c r="E179" s="17">
        <v>0</v>
      </c>
      <c r="F179" s="17">
        <v>0</v>
      </c>
      <c r="G179" s="17">
        <v>0</v>
      </c>
      <c r="H179" s="17">
        <v>19065</v>
      </c>
      <c r="I179" s="17">
        <v>0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</row>
    <row r="180" spans="1:235" s="6" customFormat="1" x14ac:dyDescent="0.3">
      <c r="A180" s="45"/>
      <c r="B180" s="47"/>
      <c r="C180" s="37">
        <v>2026</v>
      </c>
      <c r="D180" s="24">
        <f t="shared" si="71"/>
        <v>19065</v>
      </c>
      <c r="E180" s="17">
        <v>0</v>
      </c>
      <c r="F180" s="17">
        <v>0</v>
      </c>
      <c r="G180" s="17">
        <v>0</v>
      </c>
      <c r="H180" s="17">
        <v>19065</v>
      </c>
      <c r="I180" s="17">
        <v>0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</row>
    <row r="181" spans="1:235" s="6" customFormat="1" x14ac:dyDescent="0.3">
      <c r="A181" s="45"/>
      <c r="B181" s="47"/>
      <c r="C181" s="37">
        <v>2027</v>
      </c>
      <c r="D181" s="24">
        <f t="shared" si="71"/>
        <v>19065</v>
      </c>
      <c r="E181" s="17">
        <v>0</v>
      </c>
      <c r="F181" s="17">
        <v>0</v>
      </c>
      <c r="G181" s="17">
        <v>0</v>
      </c>
      <c r="H181" s="17">
        <v>19065</v>
      </c>
      <c r="I181" s="17">
        <v>0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</row>
    <row r="182" spans="1:235" s="6" customFormat="1" x14ac:dyDescent="0.3">
      <c r="A182" s="46"/>
      <c r="B182" s="47"/>
      <c r="C182" s="37" t="s">
        <v>17</v>
      </c>
      <c r="D182" s="24">
        <f>SUM(D176:D181)</f>
        <v>115164.9</v>
      </c>
      <c r="E182" s="24">
        <f t="shared" ref="E182:I182" si="72">SUM(E176:E181)</f>
        <v>0</v>
      </c>
      <c r="F182" s="24">
        <f t="shared" si="72"/>
        <v>0</v>
      </c>
      <c r="G182" s="24">
        <f t="shared" si="72"/>
        <v>0</v>
      </c>
      <c r="H182" s="24">
        <f t="shared" si="72"/>
        <v>115164.9</v>
      </c>
      <c r="I182" s="24">
        <f t="shared" si="72"/>
        <v>0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</row>
    <row r="183" spans="1:235" s="6" customFormat="1" ht="18.75" customHeight="1" x14ac:dyDescent="0.3">
      <c r="A183" s="44" t="s">
        <v>37</v>
      </c>
      <c r="B183" s="47"/>
      <c r="C183" s="37">
        <v>2022</v>
      </c>
      <c r="D183" s="17">
        <f t="shared" ref="D183:D185" si="73">SUM(E183:I183)</f>
        <v>17098.7</v>
      </c>
      <c r="E183" s="17">
        <v>0</v>
      </c>
      <c r="F183" s="17">
        <v>0</v>
      </c>
      <c r="G183" s="17">
        <v>0</v>
      </c>
      <c r="H183" s="17">
        <v>17098.7</v>
      </c>
      <c r="I183" s="17">
        <v>0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</row>
    <row r="184" spans="1:235" s="6" customFormat="1" x14ac:dyDescent="0.3">
      <c r="A184" s="45"/>
      <c r="B184" s="47"/>
      <c r="C184" s="37">
        <v>2023</v>
      </c>
      <c r="D184" s="17">
        <f t="shared" si="73"/>
        <v>5196.8999999999996</v>
      </c>
      <c r="E184" s="17">
        <v>0</v>
      </c>
      <c r="F184" s="17">
        <v>0</v>
      </c>
      <c r="G184" s="17">
        <v>0</v>
      </c>
      <c r="H184" s="17">
        <v>5196.8999999999996</v>
      </c>
      <c r="I184" s="17">
        <v>0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</row>
    <row r="185" spans="1:235" x14ac:dyDescent="0.3">
      <c r="A185" s="45"/>
      <c r="B185" s="47"/>
      <c r="C185" s="37">
        <v>2024</v>
      </c>
      <c r="D185" s="17">
        <f t="shared" si="73"/>
        <v>49770.400000000001</v>
      </c>
      <c r="E185" s="17">
        <v>0</v>
      </c>
      <c r="F185" s="17">
        <v>0</v>
      </c>
      <c r="G185" s="17">
        <v>0</v>
      </c>
      <c r="H185" s="17">
        <v>39770.400000000001</v>
      </c>
      <c r="I185" s="17">
        <v>10000</v>
      </c>
    </row>
    <row r="186" spans="1:235" x14ac:dyDescent="0.3">
      <c r="A186" s="46"/>
      <c r="B186" s="47"/>
      <c r="C186" s="37" t="s">
        <v>17</v>
      </c>
      <c r="D186" s="17">
        <f t="shared" ref="D186:I186" si="74">SUM(D183:D185)</f>
        <v>72066</v>
      </c>
      <c r="E186" s="17">
        <f t="shared" si="74"/>
        <v>0</v>
      </c>
      <c r="F186" s="17">
        <f t="shared" si="74"/>
        <v>0</v>
      </c>
      <c r="G186" s="17">
        <f t="shared" si="74"/>
        <v>0</v>
      </c>
      <c r="H186" s="17">
        <f t="shared" si="74"/>
        <v>62066</v>
      </c>
      <c r="I186" s="17">
        <f t="shared" si="74"/>
        <v>10000</v>
      </c>
    </row>
    <row r="187" spans="1:235" x14ac:dyDescent="0.3">
      <c r="A187" s="44" t="s">
        <v>38</v>
      </c>
      <c r="B187" s="47"/>
      <c r="C187" s="37">
        <v>2022</v>
      </c>
      <c r="D187" s="17">
        <f t="shared" ref="D187:D192" si="75">SUM(E187:I187)</f>
        <v>20168.8</v>
      </c>
      <c r="E187" s="17">
        <v>0</v>
      </c>
      <c r="F187" s="17">
        <v>0</v>
      </c>
      <c r="G187" s="17">
        <v>0</v>
      </c>
      <c r="H187" s="17">
        <v>20168.8</v>
      </c>
      <c r="I187" s="17">
        <v>0</v>
      </c>
    </row>
    <row r="188" spans="1:235" x14ac:dyDescent="0.3">
      <c r="A188" s="45"/>
      <c r="B188" s="47"/>
      <c r="C188" s="37">
        <v>2023</v>
      </c>
      <c r="D188" s="17">
        <f t="shared" si="75"/>
        <v>21829.200000000001</v>
      </c>
      <c r="E188" s="17">
        <v>0</v>
      </c>
      <c r="F188" s="17">
        <v>0</v>
      </c>
      <c r="G188" s="17">
        <v>0</v>
      </c>
      <c r="H188" s="17">
        <v>21829.200000000001</v>
      </c>
      <c r="I188" s="17">
        <v>0</v>
      </c>
    </row>
    <row r="189" spans="1:235" x14ac:dyDescent="0.3">
      <c r="A189" s="45"/>
      <c r="B189" s="47"/>
      <c r="C189" s="37">
        <v>2024</v>
      </c>
      <c r="D189" s="17">
        <f t="shared" si="75"/>
        <v>1303.7</v>
      </c>
      <c r="E189" s="17">
        <v>0</v>
      </c>
      <c r="F189" s="17">
        <v>0</v>
      </c>
      <c r="G189" s="17">
        <v>0</v>
      </c>
      <c r="H189" s="17">
        <v>1303.7</v>
      </c>
      <c r="I189" s="17">
        <v>0</v>
      </c>
    </row>
    <row r="190" spans="1:235" x14ac:dyDescent="0.3">
      <c r="A190" s="45"/>
      <c r="B190" s="47"/>
      <c r="C190" s="37">
        <v>2025</v>
      </c>
      <c r="D190" s="17">
        <f t="shared" si="75"/>
        <v>2664.5</v>
      </c>
      <c r="E190" s="17">
        <v>0</v>
      </c>
      <c r="F190" s="17">
        <v>0</v>
      </c>
      <c r="G190" s="17">
        <v>0</v>
      </c>
      <c r="H190" s="17">
        <v>2664.5</v>
      </c>
      <c r="I190" s="17">
        <v>0</v>
      </c>
    </row>
    <row r="191" spans="1:235" x14ac:dyDescent="0.3">
      <c r="A191" s="45"/>
      <c r="B191" s="47"/>
      <c r="C191" s="37">
        <v>2026</v>
      </c>
      <c r="D191" s="17">
        <f t="shared" si="75"/>
        <v>6135.5</v>
      </c>
      <c r="E191" s="17">
        <v>0</v>
      </c>
      <c r="F191" s="17">
        <v>0</v>
      </c>
      <c r="G191" s="17">
        <v>0</v>
      </c>
      <c r="H191" s="17">
        <v>6135.5</v>
      </c>
      <c r="I191" s="17">
        <v>0</v>
      </c>
    </row>
    <row r="192" spans="1:235" x14ac:dyDescent="0.3">
      <c r="A192" s="45"/>
      <c r="B192" s="47"/>
      <c r="C192" s="37">
        <v>2027</v>
      </c>
      <c r="D192" s="17">
        <f t="shared" si="75"/>
        <v>4400</v>
      </c>
      <c r="E192" s="17">
        <v>0</v>
      </c>
      <c r="F192" s="17">
        <v>0</v>
      </c>
      <c r="G192" s="17">
        <v>0</v>
      </c>
      <c r="H192" s="17">
        <v>4400</v>
      </c>
      <c r="I192" s="17">
        <v>0</v>
      </c>
    </row>
    <row r="193" spans="1:235" x14ac:dyDescent="0.3">
      <c r="A193" s="46"/>
      <c r="B193" s="47"/>
      <c r="C193" s="37" t="s">
        <v>17</v>
      </c>
      <c r="D193" s="17">
        <f>SUM(D187:D192)</f>
        <v>56501.7</v>
      </c>
      <c r="E193" s="17">
        <f t="shared" ref="E193:I193" si="76">SUM(E187:E192)</f>
        <v>0</v>
      </c>
      <c r="F193" s="17">
        <f t="shared" si="76"/>
        <v>0</v>
      </c>
      <c r="G193" s="17">
        <f t="shared" si="76"/>
        <v>0</v>
      </c>
      <c r="H193" s="17">
        <f t="shared" si="76"/>
        <v>56501.7</v>
      </c>
      <c r="I193" s="17">
        <f t="shared" si="76"/>
        <v>0</v>
      </c>
    </row>
    <row r="194" spans="1:235" ht="38.1" customHeight="1" x14ac:dyDescent="0.3">
      <c r="A194" s="63" t="s">
        <v>86</v>
      </c>
      <c r="B194" s="47"/>
      <c r="C194" s="37">
        <v>2022</v>
      </c>
      <c r="D194" s="17">
        <f t="shared" ref="D194:D199" si="77">SUM(E194:I194)</f>
        <v>3816.3</v>
      </c>
      <c r="E194" s="17">
        <v>0</v>
      </c>
      <c r="F194" s="17">
        <v>3164.1</v>
      </c>
      <c r="G194" s="17">
        <v>0</v>
      </c>
      <c r="H194" s="17">
        <v>652.20000000000005</v>
      </c>
      <c r="I194" s="17">
        <v>0</v>
      </c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</row>
    <row r="195" spans="1:235" ht="38.1" customHeight="1" x14ac:dyDescent="0.3">
      <c r="A195" s="64"/>
      <c r="B195" s="47"/>
      <c r="C195" s="37">
        <v>2023</v>
      </c>
      <c r="D195" s="17">
        <f t="shared" si="77"/>
        <v>3803.3999999999996</v>
      </c>
      <c r="E195" s="17">
        <v>0</v>
      </c>
      <c r="F195" s="17">
        <v>3151.2</v>
      </c>
      <c r="G195" s="17">
        <v>0</v>
      </c>
      <c r="H195" s="17">
        <v>652.20000000000005</v>
      </c>
      <c r="I195" s="17">
        <v>0</v>
      </c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</row>
    <row r="196" spans="1:235" ht="38.1" customHeight="1" x14ac:dyDescent="0.3">
      <c r="A196" s="64"/>
      <c r="B196" s="47"/>
      <c r="C196" s="37">
        <v>2024</v>
      </c>
      <c r="D196" s="17">
        <f t="shared" si="77"/>
        <v>3291.6</v>
      </c>
      <c r="E196" s="17">
        <v>0</v>
      </c>
      <c r="F196" s="17">
        <v>3061.2</v>
      </c>
      <c r="G196" s="17">
        <v>0</v>
      </c>
      <c r="H196" s="17">
        <v>230.4</v>
      </c>
      <c r="I196" s="17">
        <v>0</v>
      </c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</row>
    <row r="197" spans="1:235" ht="38.1" customHeight="1" x14ac:dyDescent="0.3">
      <c r="A197" s="64"/>
      <c r="B197" s="47"/>
      <c r="C197" s="37">
        <v>2025</v>
      </c>
      <c r="D197" s="17">
        <f t="shared" si="77"/>
        <v>3251.8999999999996</v>
      </c>
      <c r="E197" s="17">
        <v>0</v>
      </c>
      <c r="F197" s="17">
        <v>3024.2</v>
      </c>
      <c r="G197" s="17">
        <v>0</v>
      </c>
      <c r="H197" s="17">
        <v>227.7</v>
      </c>
      <c r="I197" s="17">
        <v>0</v>
      </c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</row>
    <row r="198" spans="1:235" ht="38.1" customHeight="1" x14ac:dyDescent="0.3">
      <c r="A198" s="64"/>
      <c r="B198" s="47"/>
      <c r="C198" s="37">
        <v>2026</v>
      </c>
      <c r="D198" s="17">
        <f t="shared" si="77"/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</row>
    <row r="199" spans="1:235" ht="38.1" customHeight="1" x14ac:dyDescent="0.3">
      <c r="A199" s="64"/>
      <c r="B199" s="47"/>
      <c r="C199" s="37">
        <v>2027</v>
      </c>
      <c r="D199" s="17">
        <f t="shared" si="77"/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</row>
    <row r="200" spans="1:235" ht="38.1" customHeight="1" x14ac:dyDescent="0.3">
      <c r="A200" s="65"/>
      <c r="B200" s="47"/>
      <c r="C200" s="37" t="s">
        <v>17</v>
      </c>
      <c r="D200" s="24">
        <f>SUM(D194:D199)</f>
        <v>14163.199999999999</v>
      </c>
      <c r="E200" s="24">
        <f t="shared" ref="E200:I200" si="78">SUM(E194:E199)</f>
        <v>0</v>
      </c>
      <c r="F200" s="24">
        <f t="shared" si="78"/>
        <v>12400.7</v>
      </c>
      <c r="G200" s="24">
        <f t="shared" si="78"/>
        <v>0</v>
      </c>
      <c r="H200" s="24">
        <f t="shared" si="78"/>
        <v>1762.5000000000002</v>
      </c>
      <c r="I200" s="24">
        <f t="shared" si="78"/>
        <v>0</v>
      </c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</row>
    <row r="201" spans="1:235" ht="18.75" customHeight="1" x14ac:dyDescent="0.3">
      <c r="A201" s="44" t="s">
        <v>39</v>
      </c>
      <c r="B201" s="47"/>
      <c r="C201" s="37">
        <v>2022</v>
      </c>
      <c r="D201" s="17">
        <f t="shared" ref="D201:D202" si="79">SUM(E201:I201)</f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</row>
    <row r="202" spans="1:235" x14ac:dyDescent="0.3">
      <c r="A202" s="45"/>
      <c r="B202" s="47"/>
      <c r="C202" s="37">
        <v>2023</v>
      </c>
      <c r="D202" s="17">
        <f t="shared" si="79"/>
        <v>3431</v>
      </c>
      <c r="E202" s="17">
        <v>0</v>
      </c>
      <c r="F202" s="17">
        <v>0</v>
      </c>
      <c r="G202" s="17">
        <v>0</v>
      </c>
      <c r="H202" s="17">
        <v>3431</v>
      </c>
      <c r="I202" s="17">
        <v>0</v>
      </c>
    </row>
    <row r="203" spans="1:235" s="6" customFormat="1" x14ac:dyDescent="0.3">
      <c r="A203" s="46"/>
      <c r="B203" s="47"/>
      <c r="C203" s="37" t="s">
        <v>17</v>
      </c>
      <c r="D203" s="17">
        <f t="shared" ref="D203:I203" si="80">SUM(D201:D202)</f>
        <v>3431</v>
      </c>
      <c r="E203" s="17">
        <f t="shared" si="80"/>
        <v>0</v>
      </c>
      <c r="F203" s="17">
        <f t="shared" si="80"/>
        <v>0</v>
      </c>
      <c r="G203" s="17">
        <f t="shared" si="80"/>
        <v>0</v>
      </c>
      <c r="H203" s="17">
        <f t="shared" si="80"/>
        <v>3431</v>
      </c>
      <c r="I203" s="17">
        <f t="shared" si="80"/>
        <v>0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</row>
    <row r="204" spans="1:235" s="6" customFormat="1" x14ac:dyDescent="0.3">
      <c r="A204" s="44" t="s">
        <v>66</v>
      </c>
      <c r="B204" s="47"/>
      <c r="C204" s="37">
        <v>2022</v>
      </c>
      <c r="D204" s="17">
        <f>SUM(E204:I204)</f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</row>
    <row r="205" spans="1:235" s="6" customFormat="1" x14ac:dyDescent="0.3">
      <c r="A205" s="45"/>
      <c r="B205" s="47"/>
      <c r="C205" s="37">
        <v>2023</v>
      </c>
      <c r="D205" s="17">
        <f>SUM(E205:I205)</f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</row>
    <row r="206" spans="1:235" s="6" customFormat="1" x14ac:dyDescent="0.3">
      <c r="A206" s="46"/>
      <c r="B206" s="47"/>
      <c r="C206" s="37" t="s">
        <v>17</v>
      </c>
      <c r="D206" s="17">
        <f>SUM(D204:D205)</f>
        <v>0</v>
      </c>
      <c r="E206" s="17">
        <f t="shared" ref="E206:I206" si="81">SUM(E204:E205)</f>
        <v>0</v>
      </c>
      <c r="F206" s="17">
        <f t="shared" si="81"/>
        <v>0</v>
      </c>
      <c r="G206" s="17">
        <f t="shared" si="81"/>
        <v>0</v>
      </c>
      <c r="H206" s="17">
        <f t="shared" si="81"/>
        <v>0</v>
      </c>
      <c r="I206" s="17">
        <f t="shared" si="81"/>
        <v>0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</row>
    <row r="207" spans="1:235" s="6" customFormat="1" ht="18.75" customHeight="1" x14ac:dyDescent="0.3">
      <c r="A207" s="44" t="s">
        <v>40</v>
      </c>
      <c r="B207" s="47"/>
      <c r="C207" s="37">
        <v>2022</v>
      </c>
      <c r="D207" s="17">
        <f t="shared" ref="D207:D208" si="82">SUM(E207:I207)</f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</row>
    <row r="208" spans="1:235" s="6" customFormat="1" x14ac:dyDescent="0.3">
      <c r="A208" s="45"/>
      <c r="B208" s="47"/>
      <c r="C208" s="37">
        <v>2023</v>
      </c>
      <c r="D208" s="17">
        <f t="shared" si="82"/>
        <v>1000</v>
      </c>
      <c r="E208" s="17">
        <v>0</v>
      </c>
      <c r="F208" s="17">
        <v>950</v>
      </c>
      <c r="G208" s="17">
        <v>0</v>
      </c>
      <c r="H208" s="17">
        <v>50</v>
      </c>
      <c r="I208" s="17">
        <v>0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</row>
    <row r="209" spans="1:235" s="6" customFormat="1" x14ac:dyDescent="0.3">
      <c r="A209" s="46"/>
      <c r="B209" s="47"/>
      <c r="C209" s="37" t="s">
        <v>17</v>
      </c>
      <c r="D209" s="17">
        <f t="shared" ref="D209:I209" si="83">SUM(D207:D208)</f>
        <v>1000</v>
      </c>
      <c r="E209" s="17">
        <f t="shared" si="83"/>
        <v>0</v>
      </c>
      <c r="F209" s="17">
        <f t="shared" si="83"/>
        <v>950</v>
      </c>
      <c r="G209" s="17">
        <f t="shared" si="83"/>
        <v>0</v>
      </c>
      <c r="H209" s="17">
        <f t="shared" si="83"/>
        <v>50</v>
      </c>
      <c r="I209" s="17">
        <f t="shared" si="83"/>
        <v>0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</row>
    <row r="210" spans="1:235" s="6" customFormat="1" ht="18.75" customHeight="1" x14ac:dyDescent="0.3">
      <c r="A210" s="44" t="s">
        <v>41</v>
      </c>
      <c r="B210" s="47"/>
      <c r="C210" s="37">
        <v>2022</v>
      </c>
      <c r="D210" s="17">
        <f t="shared" ref="D210:D211" si="84">SUM(E210:I210)</f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</row>
    <row r="211" spans="1:235" s="6" customFormat="1" x14ac:dyDescent="0.3">
      <c r="A211" s="45"/>
      <c r="B211" s="47"/>
      <c r="C211" s="37">
        <v>2023</v>
      </c>
      <c r="D211" s="17">
        <f t="shared" si="84"/>
        <v>560</v>
      </c>
      <c r="E211" s="17">
        <v>0</v>
      </c>
      <c r="F211" s="17">
        <v>0</v>
      </c>
      <c r="G211" s="17">
        <v>509.6</v>
      </c>
      <c r="H211" s="17">
        <v>50.4</v>
      </c>
      <c r="I211" s="17">
        <v>0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</row>
    <row r="212" spans="1:235" s="6" customFormat="1" ht="30.75" customHeight="1" x14ac:dyDescent="0.3">
      <c r="A212" s="46"/>
      <c r="B212" s="47"/>
      <c r="C212" s="37" t="s">
        <v>17</v>
      </c>
      <c r="D212" s="17">
        <f t="shared" ref="D212:I212" si="85">SUM(D210:D211)</f>
        <v>560</v>
      </c>
      <c r="E212" s="17">
        <f t="shared" si="85"/>
        <v>0</v>
      </c>
      <c r="F212" s="17">
        <f t="shared" si="85"/>
        <v>0</v>
      </c>
      <c r="G212" s="17">
        <f t="shared" si="85"/>
        <v>509.6</v>
      </c>
      <c r="H212" s="17">
        <f t="shared" si="85"/>
        <v>50.4</v>
      </c>
      <c r="I212" s="17">
        <f t="shared" si="85"/>
        <v>0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</row>
    <row r="213" spans="1:235" s="6" customFormat="1" x14ac:dyDescent="0.3">
      <c r="A213" s="44" t="s">
        <v>42</v>
      </c>
      <c r="B213" s="47"/>
      <c r="C213" s="37">
        <v>2022</v>
      </c>
      <c r="D213" s="17">
        <f>SUM(E213:I213)</f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</row>
    <row r="214" spans="1:235" s="6" customFormat="1" x14ac:dyDescent="0.3">
      <c r="A214" s="45"/>
      <c r="B214" s="47"/>
      <c r="C214" s="37">
        <v>2023</v>
      </c>
      <c r="D214" s="17">
        <f>SUM(E214:I214)</f>
        <v>5870.7</v>
      </c>
      <c r="E214" s="17">
        <v>0</v>
      </c>
      <c r="F214" s="17">
        <v>0</v>
      </c>
      <c r="G214" s="17">
        <v>5342.3</v>
      </c>
      <c r="H214" s="17">
        <v>528.4</v>
      </c>
      <c r="I214" s="17">
        <v>0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</row>
    <row r="215" spans="1:235" s="6" customFormat="1" x14ac:dyDescent="0.3">
      <c r="A215" s="45"/>
      <c r="B215" s="47"/>
      <c r="C215" s="37">
        <v>2024</v>
      </c>
      <c r="D215" s="17">
        <f>SUM(E215:I215)</f>
        <v>73222.7</v>
      </c>
      <c r="E215" s="17">
        <v>0</v>
      </c>
      <c r="F215" s="17">
        <v>0</v>
      </c>
      <c r="G215" s="17">
        <v>67364.899999999994</v>
      </c>
      <c r="H215" s="17">
        <v>5857.8</v>
      </c>
      <c r="I215" s="17">
        <v>0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</row>
    <row r="216" spans="1:235" s="6" customFormat="1" x14ac:dyDescent="0.3">
      <c r="A216" s="46"/>
      <c r="B216" s="47"/>
      <c r="C216" s="37" t="s">
        <v>17</v>
      </c>
      <c r="D216" s="17">
        <f t="shared" ref="D216:I216" si="86">SUM(D213:D215)</f>
        <v>79093.399999999994</v>
      </c>
      <c r="E216" s="17">
        <f t="shared" si="86"/>
        <v>0</v>
      </c>
      <c r="F216" s="17">
        <f t="shared" si="86"/>
        <v>0</v>
      </c>
      <c r="G216" s="17">
        <f t="shared" si="86"/>
        <v>72707.199999999997</v>
      </c>
      <c r="H216" s="17">
        <f t="shared" si="86"/>
        <v>6386.2</v>
      </c>
      <c r="I216" s="17">
        <f t="shared" si="86"/>
        <v>0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</row>
    <row r="217" spans="1:235" s="6" customFormat="1" ht="18.75" customHeight="1" x14ac:dyDescent="0.3">
      <c r="A217" s="44" t="s">
        <v>43</v>
      </c>
      <c r="B217" s="47"/>
      <c r="C217" s="37">
        <v>2022</v>
      </c>
      <c r="D217" s="17">
        <f t="shared" ref="D217:D220" si="87">SUM(E217:I217)</f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</row>
    <row r="218" spans="1:235" s="6" customFormat="1" x14ac:dyDescent="0.3">
      <c r="A218" s="45"/>
      <c r="B218" s="47"/>
      <c r="C218" s="37">
        <v>2023</v>
      </c>
      <c r="D218" s="17">
        <f t="shared" si="87"/>
        <v>6289</v>
      </c>
      <c r="E218" s="17">
        <v>0</v>
      </c>
      <c r="F218" s="17">
        <v>0</v>
      </c>
      <c r="G218" s="17">
        <v>6289</v>
      </c>
      <c r="H218" s="17">
        <v>0</v>
      </c>
      <c r="I218" s="17">
        <v>0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</row>
    <row r="219" spans="1:235" s="6" customFormat="1" x14ac:dyDescent="0.3">
      <c r="A219" s="45"/>
      <c r="B219" s="47"/>
      <c r="C219" s="37">
        <v>2024</v>
      </c>
      <c r="D219" s="17">
        <f t="shared" si="87"/>
        <v>8888.7999999999993</v>
      </c>
      <c r="E219" s="17">
        <v>0</v>
      </c>
      <c r="F219" s="17">
        <v>0</v>
      </c>
      <c r="G219" s="17">
        <v>8888.7999999999993</v>
      </c>
      <c r="H219" s="17">
        <v>0</v>
      </c>
      <c r="I219" s="17">
        <v>0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</row>
    <row r="220" spans="1:235" s="6" customFormat="1" x14ac:dyDescent="0.3">
      <c r="A220" s="45"/>
      <c r="B220" s="47"/>
      <c r="C220" s="37">
        <v>2025</v>
      </c>
      <c r="D220" s="17">
        <f t="shared" si="87"/>
        <v>5485.3</v>
      </c>
      <c r="E220" s="17">
        <v>0</v>
      </c>
      <c r="F220" s="17">
        <v>0</v>
      </c>
      <c r="G220" s="17">
        <v>5485.3</v>
      </c>
      <c r="H220" s="17">
        <v>0</v>
      </c>
      <c r="I220" s="17">
        <v>0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</row>
    <row r="221" spans="1:235" s="6" customFormat="1" x14ac:dyDescent="0.3">
      <c r="A221" s="45"/>
      <c r="B221" s="47"/>
      <c r="C221" s="37">
        <v>2026</v>
      </c>
      <c r="D221" s="17">
        <f>SUM(E221:I221)</f>
        <v>5330</v>
      </c>
      <c r="E221" s="17">
        <v>0</v>
      </c>
      <c r="F221" s="17">
        <v>0</v>
      </c>
      <c r="G221" s="17">
        <v>5330</v>
      </c>
      <c r="H221" s="17">
        <v>0</v>
      </c>
      <c r="I221" s="17">
        <v>0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</row>
    <row r="222" spans="1:235" s="6" customFormat="1" x14ac:dyDescent="0.3">
      <c r="A222" s="45"/>
      <c r="B222" s="47"/>
      <c r="C222" s="37">
        <v>2027</v>
      </c>
      <c r="D222" s="17">
        <f>SUM(E222:I222)</f>
        <v>5117.7</v>
      </c>
      <c r="E222" s="17">
        <v>0</v>
      </c>
      <c r="F222" s="17">
        <v>0</v>
      </c>
      <c r="G222" s="17">
        <v>5117.7</v>
      </c>
      <c r="H222" s="17">
        <v>0</v>
      </c>
      <c r="I222" s="17">
        <v>0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</row>
    <row r="223" spans="1:235" s="6" customFormat="1" x14ac:dyDescent="0.3">
      <c r="A223" s="46"/>
      <c r="B223" s="47"/>
      <c r="C223" s="37" t="s">
        <v>17</v>
      </c>
      <c r="D223" s="17">
        <f>SUM(D217:D221)</f>
        <v>25993.1</v>
      </c>
      <c r="E223" s="17">
        <f>SUM(E217:E222)</f>
        <v>0</v>
      </c>
      <c r="F223" s="17">
        <f>SUM(F217:F222)</f>
        <v>0</v>
      </c>
      <c r="G223" s="17">
        <f>SUM(G217:G222)</f>
        <v>31110.799999999999</v>
      </c>
      <c r="H223" s="17">
        <f>SUM(H217:H222)</f>
        <v>0</v>
      </c>
      <c r="I223" s="17">
        <f>SUM(I217:I222)</f>
        <v>0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</row>
    <row r="224" spans="1:235" s="6" customFormat="1" x14ac:dyDescent="0.3">
      <c r="A224" s="57" t="s">
        <v>73</v>
      </c>
      <c r="B224" s="58"/>
      <c r="C224" s="58"/>
      <c r="D224" s="58"/>
      <c r="E224" s="58"/>
      <c r="F224" s="58"/>
      <c r="G224" s="58"/>
      <c r="H224" s="58"/>
      <c r="I224" s="59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</row>
    <row r="225" spans="1:235" s="6" customFormat="1" x14ac:dyDescent="0.3">
      <c r="A225" s="50" t="s">
        <v>17</v>
      </c>
      <c r="B225" s="60"/>
      <c r="C225" s="38">
        <v>2022</v>
      </c>
      <c r="D225" s="18">
        <f t="shared" ref="D225:I226" si="88">D232+D239</f>
        <v>9887.1</v>
      </c>
      <c r="E225" s="18">
        <f t="shared" si="88"/>
        <v>0</v>
      </c>
      <c r="F225" s="18">
        <f t="shared" si="88"/>
        <v>0</v>
      </c>
      <c r="G225" s="18">
        <f t="shared" si="88"/>
        <v>0</v>
      </c>
      <c r="H225" s="18">
        <f t="shared" si="88"/>
        <v>9887.1</v>
      </c>
      <c r="I225" s="18">
        <f t="shared" si="88"/>
        <v>0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</row>
    <row r="226" spans="1:235" s="6" customFormat="1" x14ac:dyDescent="0.3">
      <c r="A226" s="51"/>
      <c r="B226" s="61"/>
      <c r="C226" s="38">
        <v>2023</v>
      </c>
      <c r="D226" s="18">
        <f t="shared" si="88"/>
        <v>9388.4</v>
      </c>
      <c r="E226" s="18">
        <f t="shared" si="88"/>
        <v>0</v>
      </c>
      <c r="F226" s="18">
        <f t="shared" si="88"/>
        <v>0</v>
      </c>
      <c r="G226" s="18">
        <f t="shared" si="88"/>
        <v>628.5</v>
      </c>
      <c r="H226" s="18">
        <f t="shared" si="88"/>
        <v>8759.9</v>
      </c>
      <c r="I226" s="18">
        <f t="shared" si="88"/>
        <v>0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</row>
    <row r="227" spans="1:235" s="6" customFormat="1" x14ac:dyDescent="0.3">
      <c r="A227" s="51"/>
      <c r="B227" s="61"/>
      <c r="C227" s="38">
        <v>2024</v>
      </c>
      <c r="D227" s="18">
        <f>SUM(E227:I227)</f>
        <v>6247.3</v>
      </c>
      <c r="E227" s="18">
        <f t="shared" ref="E227:I230" si="89">E234</f>
        <v>0</v>
      </c>
      <c r="F227" s="18">
        <f t="shared" si="89"/>
        <v>0</v>
      </c>
      <c r="G227" s="18">
        <f t="shared" si="89"/>
        <v>0</v>
      </c>
      <c r="H227" s="18">
        <f t="shared" si="89"/>
        <v>6247.3</v>
      </c>
      <c r="I227" s="18">
        <f t="shared" si="89"/>
        <v>0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</row>
    <row r="228" spans="1:235" s="6" customFormat="1" x14ac:dyDescent="0.3">
      <c r="A228" s="51"/>
      <c r="B228" s="61"/>
      <c r="C228" s="38">
        <v>2025</v>
      </c>
      <c r="D228" s="18">
        <f>SUM(E228:I228)</f>
        <v>8959.2999999999993</v>
      </c>
      <c r="E228" s="18">
        <f t="shared" si="89"/>
        <v>0</v>
      </c>
      <c r="F228" s="18">
        <f t="shared" si="89"/>
        <v>0</v>
      </c>
      <c r="G228" s="18">
        <f t="shared" si="89"/>
        <v>0</v>
      </c>
      <c r="H228" s="18">
        <f t="shared" si="89"/>
        <v>8959.2999999999993</v>
      </c>
      <c r="I228" s="18">
        <f t="shared" si="89"/>
        <v>0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</row>
    <row r="229" spans="1:235" s="6" customFormat="1" x14ac:dyDescent="0.3">
      <c r="A229" s="51"/>
      <c r="B229" s="61"/>
      <c r="C229" s="38">
        <v>2026</v>
      </c>
      <c r="D229" s="18">
        <f>SUM(E229:I229)</f>
        <v>5488.3</v>
      </c>
      <c r="E229" s="18">
        <f t="shared" si="89"/>
        <v>0</v>
      </c>
      <c r="F229" s="18">
        <f t="shared" si="89"/>
        <v>0</v>
      </c>
      <c r="G229" s="18">
        <f t="shared" si="89"/>
        <v>0</v>
      </c>
      <c r="H229" s="18">
        <f t="shared" si="89"/>
        <v>5488.3</v>
      </c>
      <c r="I229" s="18">
        <f t="shared" si="89"/>
        <v>0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</row>
    <row r="230" spans="1:235" s="6" customFormat="1" x14ac:dyDescent="0.3">
      <c r="A230" s="51"/>
      <c r="B230" s="61"/>
      <c r="C230" s="38">
        <v>2027</v>
      </c>
      <c r="D230" s="18">
        <f>SUM(E230:I230)</f>
        <v>7223.8</v>
      </c>
      <c r="E230" s="18">
        <f t="shared" si="89"/>
        <v>0</v>
      </c>
      <c r="F230" s="18">
        <f t="shared" si="89"/>
        <v>0</v>
      </c>
      <c r="G230" s="18">
        <f t="shared" si="89"/>
        <v>0</v>
      </c>
      <c r="H230" s="18">
        <f t="shared" si="89"/>
        <v>7223.8</v>
      </c>
      <c r="I230" s="18">
        <f t="shared" si="89"/>
        <v>0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</row>
    <row r="231" spans="1:235" s="6" customFormat="1" x14ac:dyDescent="0.3">
      <c r="A231" s="52"/>
      <c r="B231" s="62"/>
      <c r="C231" s="38" t="s">
        <v>17</v>
      </c>
      <c r="D231" s="18">
        <f>SUM(D225:D230)</f>
        <v>47194.200000000004</v>
      </c>
      <c r="E231" s="18">
        <f t="shared" ref="E231:I231" si="90">SUM(E225:E230)</f>
        <v>0</v>
      </c>
      <c r="F231" s="18">
        <f t="shared" si="90"/>
        <v>0</v>
      </c>
      <c r="G231" s="18">
        <f t="shared" si="90"/>
        <v>628.5</v>
      </c>
      <c r="H231" s="18">
        <f t="shared" si="90"/>
        <v>46565.700000000004</v>
      </c>
      <c r="I231" s="18">
        <f t="shared" si="90"/>
        <v>0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</row>
    <row r="232" spans="1:235" s="6" customFormat="1" x14ac:dyDescent="0.3">
      <c r="A232" s="44" t="s">
        <v>44</v>
      </c>
      <c r="B232" s="47"/>
      <c r="C232" s="37">
        <v>2022</v>
      </c>
      <c r="D232" s="17">
        <f t="shared" ref="D232:D237" si="91">SUM(E232:I232)</f>
        <v>9887.1</v>
      </c>
      <c r="E232" s="17">
        <v>0</v>
      </c>
      <c r="F232" s="17">
        <v>0</v>
      </c>
      <c r="G232" s="17">
        <v>0</v>
      </c>
      <c r="H232" s="17">
        <v>9887.1</v>
      </c>
      <c r="I232" s="17">
        <v>0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</row>
    <row r="233" spans="1:235" s="6" customFormat="1" x14ac:dyDescent="0.3">
      <c r="A233" s="45"/>
      <c r="B233" s="47"/>
      <c r="C233" s="37">
        <v>2023</v>
      </c>
      <c r="D233" s="17">
        <f t="shared" si="91"/>
        <v>8685.5</v>
      </c>
      <c r="E233" s="17">
        <v>0</v>
      </c>
      <c r="F233" s="17">
        <v>0</v>
      </c>
      <c r="G233" s="17">
        <v>0</v>
      </c>
      <c r="H233" s="17">
        <v>8685.5</v>
      </c>
      <c r="I233" s="17">
        <v>0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</row>
    <row r="234" spans="1:235" s="6" customFormat="1" x14ac:dyDescent="0.3">
      <c r="A234" s="45"/>
      <c r="B234" s="47"/>
      <c r="C234" s="37">
        <v>2024</v>
      </c>
      <c r="D234" s="17">
        <f t="shared" si="91"/>
        <v>6247.3</v>
      </c>
      <c r="E234" s="17">
        <v>0</v>
      </c>
      <c r="F234" s="17">
        <v>0</v>
      </c>
      <c r="G234" s="17">
        <v>0</v>
      </c>
      <c r="H234" s="17">
        <v>6247.3</v>
      </c>
      <c r="I234" s="17">
        <v>0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</row>
    <row r="235" spans="1:235" s="6" customFormat="1" x14ac:dyDescent="0.3">
      <c r="A235" s="45"/>
      <c r="B235" s="47"/>
      <c r="C235" s="37">
        <v>2025</v>
      </c>
      <c r="D235" s="17">
        <f t="shared" si="91"/>
        <v>8959.2999999999993</v>
      </c>
      <c r="E235" s="17">
        <v>0</v>
      </c>
      <c r="F235" s="17">
        <v>0</v>
      </c>
      <c r="G235" s="17">
        <v>0</v>
      </c>
      <c r="H235" s="17">
        <v>8959.2999999999993</v>
      </c>
      <c r="I235" s="17">
        <v>0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</row>
    <row r="236" spans="1:235" s="6" customFormat="1" x14ac:dyDescent="0.3">
      <c r="A236" s="45"/>
      <c r="B236" s="47"/>
      <c r="C236" s="37">
        <v>2026</v>
      </c>
      <c r="D236" s="17">
        <f t="shared" si="91"/>
        <v>5488.3</v>
      </c>
      <c r="E236" s="17">
        <v>0</v>
      </c>
      <c r="F236" s="17">
        <v>0</v>
      </c>
      <c r="G236" s="17">
        <v>0</v>
      </c>
      <c r="H236" s="17">
        <v>5488.3</v>
      </c>
      <c r="I236" s="17">
        <v>0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</row>
    <row r="237" spans="1:235" s="6" customFormat="1" x14ac:dyDescent="0.3">
      <c r="A237" s="45"/>
      <c r="B237" s="47"/>
      <c r="C237" s="37">
        <v>2027</v>
      </c>
      <c r="D237" s="17">
        <f t="shared" si="91"/>
        <v>7223.8</v>
      </c>
      <c r="E237" s="17">
        <v>0</v>
      </c>
      <c r="F237" s="17">
        <v>0</v>
      </c>
      <c r="G237" s="17">
        <v>0</v>
      </c>
      <c r="H237" s="17">
        <v>7223.8</v>
      </c>
      <c r="I237" s="17">
        <v>0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</row>
    <row r="238" spans="1:235" s="6" customFormat="1" x14ac:dyDescent="0.3">
      <c r="A238" s="46"/>
      <c r="B238" s="47"/>
      <c r="C238" s="37" t="s">
        <v>17</v>
      </c>
      <c r="D238" s="17">
        <f>SUM(D232:D237)</f>
        <v>46491.3</v>
      </c>
      <c r="E238" s="17">
        <f t="shared" ref="E238:I238" si="92">SUM(E232:E236)</f>
        <v>0</v>
      </c>
      <c r="F238" s="17">
        <f t="shared" si="92"/>
        <v>0</v>
      </c>
      <c r="G238" s="17">
        <f t="shared" si="92"/>
        <v>0</v>
      </c>
      <c r="H238" s="17">
        <f>SUM(H232:H237)</f>
        <v>46491.3</v>
      </c>
      <c r="I238" s="17">
        <f t="shared" si="92"/>
        <v>0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</row>
    <row r="239" spans="1:235" s="6" customFormat="1" x14ac:dyDescent="0.3">
      <c r="A239" s="44" t="s">
        <v>45</v>
      </c>
      <c r="B239" s="47"/>
      <c r="C239" s="37">
        <v>2022</v>
      </c>
      <c r="D239" s="17">
        <f>SUM(E239:I239)</f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</row>
    <row r="240" spans="1:235" s="6" customFormat="1" x14ac:dyDescent="0.3">
      <c r="A240" s="45"/>
      <c r="B240" s="47"/>
      <c r="C240" s="37">
        <v>2023</v>
      </c>
      <c r="D240" s="17">
        <f>SUM(E240:I240)</f>
        <v>702.9</v>
      </c>
      <c r="E240" s="17">
        <v>0</v>
      </c>
      <c r="F240" s="17">
        <v>0</v>
      </c>
      <c r="G240" s="17">
        <v>628.5</v>
      </c>
      <c r="H240" s="17">
        <v>74.400000000000006</v>
      </c>
      <c r="I240" s="17">
        <v>0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</row>
    <row r="241" spans="1:235" s="6" customFormat="1" x14ac:dyDescent="0.3">
      <c r="A241" s="46"/>
      <c r="B241" s="47"/>
      <c r="C241" s="37" t="s">
        <v>17</v>
      </c>
      <c r="D241" s="17">
        <f t="shared" ref="D241:I241" si="93">SUM(D239:D240)</f>
        <v>702.9</v>
      </c>
      <c r="E241" s="17">
        <f t="shared" si="93"/>
        <v>0</v>
      </c>
      <c r="F241" s="17">
        <f t="shared" si="93"/>
        <v>0</v>
      </c>
      <c r="G241" s="17">
        <f t="shared" si="93"/>
        <v>628.5</v>
      </c>
      <c r="H241" s="17">
        <f t="shared" si="93"/>
        <v>74.400000000000006</v>
      </c>
      <c r="I241" s="17">
        <f t="shared" si="93"/>
        <v>0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</row>
    <row r="242" spans="1:235" s="6" customFormat="1" x14ac:dyDescent="0.3">
      <c r="A242" s="39" t="s">
        <v>74</v>
      </c>
      <c r="B242" s="19"/>
      <c r="C242" s="20"/>
      <c r="D242" s="21"/>
      <c r="E242" s="22"/>
      <c r="F242" s="22"/>
      <c r="G242" s="22"/>
      <c r="H242" s="22"/>
      <c r="I242" s="23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</row>
    <row r="243" spans="1:235" s="6" customFormat="1" x14ac:dyDescent="0.3">
      <c r="A243" s="42" t="s">
        <v>17</v>
      </c>
      <c r="B243" s="43"/>
      <c r="C243" s="38">
        <v>2022</v>
      </c>
      <c r="D243" s="25">
        <f t="shared" ref="D243:I249" si="94">D250</f>
        <v>175.5</v>
      </c>
      <c r="E243" s="25">
        <f t="shared" si="94"/>
        <v>0</v>
      </c>
      <c r="F243" s="25">
        <f t="shared" si="94"/>
        <v>0</v>
      </c>
      <c r="G243" s="25">
        <f t="shared" si="94"/>
        <v>0</v>
      </c>
      <c r="H243" s="25">
        <f t="shared" si="94"/>
        <v>175.5</v>
      </c>
      <c r="I243" s="25">
        <f t="shared" si="94"/>
        <v>0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</row>
    <row r="244" spans="1:235" s="6" customFormat="1" x14ac:dyDescent="0.3">
      <c r="A244" s="42"/>
      <c r="B244" s="43"/>
      <c r="C244" s="38">
        <v>2023</v>
      </c>
      <c r="D244" s="25">
        <f t="shared" si="94"/>
        <v>167</v>
      </c>
      <c r="E244" s="25">
        <f t="shared" si="94"/>
        <v>0</v>
      </c>
      <c r="F244" s="25">
        <f t="shared" si="94"/>
        <v>0</v>
      </c>
      <c r="G244" s="25">
        <f t="shared" si="94"/>
        <v>0</v>
      </c>
      <c r="H244" s="25">
        <f t="shared" si="94"/>
        <v>167</v>
      </c>
      <c r="I244" s="25">
        <f t="shared" si="94"/>
        <v>0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</row>
    <row r="245" spans="1:235" s="6" customFormat="1" x14ac:dyDescent="0.3">
      <c r="A245" s="42"/>
      <c r="B245" s="43"/>
      <c r="C245" s="38">
        <v>2024</v>
      </c>
      <c r="D245" s="25">
        <f t="shared" si="94"/>
        <v>227</v>
      </c>
      <c r="E245" s="25">
        <f t="shared" si="94"/>
        <v>0</v>
      </c>
      <c r="F245" s="25">
        <f t="shared" si="94"/>
        <v>0</v>
      </c>
      <c r="G245" s="25">
        <f t="shared" si="94"/>
        <v>0</v>
      </c>
      <c r="H245" s="25">
        <f t="shared" si="94"/>
        <v>227</v>
      </c>
      <c r="I245" s="25">
        <f t="shared" si="94"/>
        <v>0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</row>
    <row r="246" spans="1:235" s="6" customFormat="1" x14ac:dyDescent="0.3">
      <c r="A246" s="42"/>
      <c r="B246" s="43"/>
      <c r="C246" s="38">
        <v>2025</v>
      </c>
      <c r="D246" s="25">
        <f t="shared" si="94"/>
        <v>239</v>
      </c>
      <c r="E246" s="25">
        <f t="shared" si="94"/>
        <v>0</v>
      </c>
      <c r="F246" s="25">
        <f t="shared" si="94"/>
        <v>0</v>
      </c>
      <c r="G246" s="25">
        <f t="shared" si="94"/>
        <v>0</v>
      </c>
      <c r="H246" s="25">
        <f t="shared" si="94"/>
        <v>239</v>
      </c>
      <c r="I246" s="25">
        <f t="shared" si="94"/>
        <v>0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</row>
    <row r="247" spans="1:235" s="6" customFormat="1" x14ac:dyDescent="0.3">
      <c r="A247" s="42"/>
      <c r="B247" s="43"/>
      <c r="C247" s="38">
        <v>2026</v>
      </c>
      <c r="D247" s="25">
        <f t="shared" si="94"/>
        <v>239</v>
      </c>
      <c r="E247" s="25">
        <f t="shared" si="94"/>
        <v>0</v>
      </c>
      <c r="F247" s="25">
        <f t="shared" si="94"/>
        <v>0</v>
      </c>
      <c r="G247" s="25">
        <f t="shared" si="94"/>
        <v>0</v>
      </c>
      <c r="H247" s="25">
        <f t="shared" si="94"/>
        <v>239</v>
      </c>
      <c r="I247" s="25">
        <f t="shared" si="94"/>
        <v>0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</row>
    <row r="248" spans="1:235" s="6" customFormat="1" x14ac:dyDescent="0.3">
      <c r="A248" s="42"/>
      <c r="B248" s="43"/>
      <c r="C248" s="38">
        <v>2027</v>
      </c>
      <c r="D248" s="25">
        <f t="shared" si="94"/>
        <v>239</v>
      </c>
      <c r="E248" s="25">
        <f t="shared" si="94"/>
        <v>0</v>
      </c>
      <c r="F248" s="25">
        <f t="shared" si="94"/>
        <v>0</v>
      </c>
      <c r="G248" s="25">
        <f t="shared" si="94"/>
        <v>0</v>
      </c>
      <c r="H248" s="25">
        <f>H255</f>
        <v>239</v>
      </c>
      <c r="I248" s="25">
        <f>I255</f>
        <v>0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</row>
    <row r="249" spans="1:235" s="6" customFormat="1" x14ac:dyDescent="0.3">
      <c r="A249" s="42"/>
      <c r="B249" s="43"/>
      <c r="C249" s="38" t="s">
        <v>17</v>
      </c>
      <c r="D249" s="25">
        <f>SUM(D243:D248)</f>
        <v>1286.5</v>
      </c>
      <c r="E249" s="25">
        <f t="shared" si="94"/>
        <v>0</v>
      </c>
      <c r="F249" s="25">
        <f t="shared" si="94"/>
        <v>0</v>
      </c>
      <c r="G249" s="25">
        <f t="shared" si="94"/>
        <v>0</v>
      </c>
      <c r="H249" s="25">
        <f t="shared" si="94"/>
        <v>1286.5</v>
      </c>
      <c r="I249" s="25">
        <f t="shared" si="94"/>
        <v>0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</row>
    <row r="250" spans="1:235" s="6" customFormat="1" x14ac:dyDescent="0.3">
      <c r="A250" s="44" t="s">
        <v>46</v>
      </c>
      <c r="B250" s="47"/>
      <c r="C250" s="37">
        <v>2022</v>
      </c>
      <c r="D250" s="24">
        <f t="shared" ref="D250:D255" si="95">SUM(E250:I250)</f>
        <v>175.5</v>
      </c>
      <c r="E250" s="17">
        <v>0</v>
      </c>
      <c r="F250" s="17">
        <v>0</v>
      </c>
      <c r="G250" s="17">
        <v>0</v>
      </c>
      <c r="H250" s="17">
        <v>175.5</v>
      </c>
      <c r="I250" s="17">
        <v>0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</row>
    <row r="251" spans="1:235" s="6" customFormat="1" x14ac:dyDescent="0.3">
      <c r="A251" s="45"/>
      <c r="B251" s="47"/>
      <c r="C251" s="37">
        <v>2023</v>
      </c>
      <c r="D251" s="24">
        <f t="shared" si="95"/>
        <v>167</v>
      </c>
      <c r="E251" s="17">
        <v>0</v>
      </c>
      <c r="F251" s="17">
        <v>0</v>
      </c>
      <c r="G251" s="17">
        <v>0</v>
      </c>
      <c r="H251" s="17">
        <v>167</v>
      </c>
      <c r="I251" s="17">
        <v>0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</row>
    <row r="252" spans="1:235" s="6" customFormat="1" x14ac:dyDescent="0.3">
      <c r="A252" s="45"/>
      <c r="B252" s="47"/>
      <c r="C252" s="37">
        <v>2024</v>
      </c>
      <c r="D252" s="24">
        <f t="shared" si="95"/>
        <v>227</v>
      </c>
      <c r="E252" s="17">
        <v>0</v>
      </c>
      <c r="F252" s="17">
        <v>0</v>
      </c>
      <c r="G252" s="17">
        <v>0</v>
      </c>
      <c r="H252" s="17">
        <v>227</v>
      </c>
      <c r="I252" s="17">
        <v>0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</row>
    <row r="253" spans="1:235" s="6" customFormat="1" x14ac:dyDescent="0.3">
      <c r="A253" s="45"/>
      <c r="B253" s="47"/>
      <c r="C253" s="37">
        <v>2025</v>
      </c>
      <c r="D253" s="24">
        <f t="shared" si="95"/>
        <v>239</v>
      </c>
      <c r="E253" s="17">
        <v>0</v>
      </c>
      <c r="F253" s="17">
        <v>0</v>
      </c>
      <c r="G253" s="17">
        <v>0</v>
      </c>
      <c r="H253" s="17">
        <v>239</v>
      </c>
      <c r="I253" s="17">
        <v>0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</row>
    <row r="254" spans="1:235" s="6" customFormat="1" x14ac:dyDescent="0.3">
      <c r="A254" s="45"/>
      <c r="B254" s="47"/>
      <c r="C254" s="37">
        <v>2026</v>
      </c>
      <c r="D254" s="24">
        <f t="shared" si="95"/>
        <v>239</v>
      </c>
      <c r="E254" s="17">
        <v>0</v>
      </c>
      <c r="F254" s="17">
        <v>0</v>
      </c>
      <c r="G254" s="17">
        <v>0</v>
      </c>
      <c r="H254" s="17">
        <v>239</v>
      </c>
      <c r="I254" s="17">
        <v>0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</row>
    <row r="255" spans="1:235" s="6" customFormat="1" x14ac:dyDescent="0.3">
      <c r="A255" s="45"/>
      <c r="B255" s="47"/>
      <c r="C255" s="37">
        <v>2027</v>
      </c>
      <c r="D255" s="24">
        <f t="shared" si="95"/>
        <v>239</v>
      </c>
      <c r="E255" s="17">
        <v>0</v>
      </c>
      <c r="F255" s="17">
        <v>0</v>
      </c>
      <c r="G255" s="17">
        <v>0</v>
      </c>
      <c r="H255" s="17">
        <v>239</v>
      </c>
      <c r="I255" s="17">
        <v>0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</row>
    <row r="256" spans="1:235" s="6" customFormat="1" x14ac:dyDescent="0.3">
      <c r="A256" s="46"/>
      <c r="B256" s="47"/>
      <c r="C256" s="37" t="s">
        <v>17</v>
      </c>
      <c r="D256" s="24">
        <f>SUM(D250:D255)</f>
        <v>1286.5</v>
      </c>
      <c r="E256" s="24">
        <f t="shared" ref="E256:I256" si="96">SUM(E250:E255)</f>
        <v>0</v>
      </c>
      <c r="F256" s="24">
        <f t="shared" si="96"/>
        <v>0</v>
      </c>
      <c r="G256" s="24">
        <f t="shared" si="96"/>
        <v>0</v>
      </c>
      <c r="H256" s="24">
        <f t="shared" si="96"/>
        <v>1286.5</v>
      </c>
      <c r="I256" s="24">
        <f t="shared" si="96"/>
        <v>0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</row>
    <row r="257" spans="1:235" s="6" customFormat="1" x14ac:dyDescent="0.3">
      <c r="A257" s="39" t="s">
        <v>75</v>
      </c>
      <c r="B257" s="19"/>
      <c r="C257" s="20"/>
      <c r="D257" s="21"/>
      <c r="E257" s="22"/>
      <c r="F257" s="22"/>
      <c r="G257" s="22"/>
      <c r="H257" s="22"/>
      <c r="I257" s="23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</row>
    <row r="258" spans="1:235" s="6" customFormat="1" x14ac:dyDescent="0.3">
      <c r="A258" s="42" t="s">
        <v>17</v>
      </c>
      <c r="B258" s="43"/>
      <c r="C258" s="38">
        <v>2022</v>
      </c>
      <c r="D258" s="18">
        <f t="shared" ref="D258:I259" si="97">D265+D272+D275</f>
        <v>3669</v>
      </c>
      <c r="E258" s="18">
        <f t="shared" si="97"/>
        <v>132.1</v>
      </c>
      <c r="F258" s="18">
        <f t="shared" si="97"/>
        <v>1081.3</v>
      </c>
      <c r="G258" s="18">
        <f t="shared" si="97"/>
        <v>0</v>
      </c>
      <c r="H258" s="18">
        <f t="shared" si="97"/>
        <v>2455.6000000000004</v>
      </c>
      <c r="I258" s="18">
        <f t="shared" si="97"/>
        <v>0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</row>
    <row r="259" spans="1:235" s="6" customFormat="1" x14ac:dyDescent="0.3">
      <c r="A259" s="42"/>
      <c r="B259" s="43"/>
      <c r="C259" s="38">
        <v>2023</v>
      </c>
      <c r="D259" s="18">
        <f t="shared" si="97"/>
        <v>3785.8</v>
      </c>
      <c r="E259" s="18">
        <f t="shared" si="97"/>
        <v>204.2</v>
      </c>
      <c r="F259" s="18">
        <f t="shared" si="97"/>
        <v>1274.4000000000001</v>
      </c>
      <c r="G259" s="18">
        <f t="shared" si="97"/>
        <v>0</v>
      </c>
      <c r="H259" s="18">
        <f t="shared" si="97"/>
        <v>2307.1999999999998</v>
      </c>
      <c r="I259" s="18">
        <f t="shared" si="97"/>
        <v>0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</row>
    <row r="260" spans="1:235" s="6" customFormat="1" x14ac:dyDescent="0.3">
      <c r="A260" s="42"/>
      <c r="B260" s="43"/>
      <c r="C260" s="38">
        <v>2024</v>
      </c>
      <c r="D260" s="18">
        <f t="shared" ref="D260:I260" si="98">D267+D277+D279</f>
        <v>12583.6</v>
      </c>
      <c r="E260" s="18">
        <f t="shared" si="98"/>
        <v>0</v>
      </c>
      <c r="F260" s="18">
        <f t="shared" si="98"/>
        <v>0</v>
      </c>
      <c r="G260" s="18">
        <f t="shared" si="98"/>
        <v>5578</v>
      </c>
      <c r="H260" s="18">
        <f t="shared" si="98"/>
        <v>7005.6</v>
      </c>
      <c r="I260" s="18">
        <f t="shared" si="98"/>
        <v>0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</row>
    <row r="261" spans="1:235" s="6" customFormat="1" x14ac:dyDescent="0.3">
      <c r="A261" s="42"/>
      <c r="B261" s="43"/>
      <c r="C261" s="40">
        <v>2025</v>
      </c>
      <c r="D261" s="18">
        <f>SUM(E261:I261)</f>
        <v>61</v>
      </c>
      <c r="E261" s="18">
        <f t="shared" ref="E261:G261" si="99">E268</f>
        <v>0</v>
      </c>
      <c r="F261" s="18">
        <f t="shared" si="99"/>
        <v>0</v>
      </c>
      <c r="G261" s="18">
        <f t="shared" si="99"/>
        <v>0</v>
      </c>
      <c r="H261" s="18">
        <f>H268</f>
        <v>61</v>
      </c>
      <c r="I261" s="18">
        <f>I268</f>
        <v>0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</row>
    <row r="262" spans="1:235" s="6" customFormat="1" x14ac:dyDescent="0.3">
      <c r="A262" s="42"/>
      <c r="B262" s="43"/>
      <c r="C262" s="40">
        <v>2026</v>
      </c>
      <c r="D262" s="18">
        <f>SUM(E262:I262)</f>
        <v>12</v>
      </c>
      <c r="E262" s="18">
        <f t="shared" ref="E262:I263" si="100">E269</f>
        <v>0</v>
      </c>
      <c r="F262" s="18">
        <f t="shared" si="100"/>
        <v>0</v>
      </c>
      <c r="G262" s="18">
        <f t="shared" si="100"/>
        <v>0</v>
      </c>
      <c r="H262" s="18">
        <f t="shared" si="100"/>
        <v>12</v>
      </c>
      <c r="I262" s="18">
        <f t="shared" si="100"/>
        <v>0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</row>
    <row r="263" spans="1:235" s="6" customFormat="1" x14ac:dyDescent="0.3">
      <c r="A263" s="42"/>
      <c r="B263" s="43"/>
      <c r="C263" s="40">
        <v>2027</v>
      </c>
      <c r="D263" s="18">
        <f>SUM(E263:I263)</f>
        <v>12</v>
      </c>
      <c r="E263" s="18">
        <f t="shared" si="100"/>
        <v>0</v>
      </c>
      <c r="F263" s="18">
        <f t="shared" si="100"/>
        <v>0</v>
      </c>
      <c r="G263" s="18">
        <f t="shared" si="100"/>
        <v>0</v>
      </c>
      <c r="H263" s="18">
        <f t="shared" si="100"/>
        <v>12</v>
      </c>
      <c r="I263" s="18">
        <f t="shared" si="100"/>
        <v>0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</row>
    <row r="264" spans="1:235" s="6" customFormat="1" x14ac:dyDescent="0.3">
      <c r="A264" s="42"/>
      <c r="B264" s="43"/>
      <c r="C264" s="40" t="s">
        <v>17</v>
      </c>
      <c r="D264" s="18">
        <f>SUM(D258:D263)</f>
        <v>20123.400000000001</v>
      </c>
      <c r="E264" s="18">
        <f t="shared" ref="E264:I264" si="101">SUM(E258:E263)</f>
        <v>336.29999999999995</v>
      </c>
      <c r="F264" s="18">
        <f t="shared" si="101"/>
        <v>2355.6999999999998</v>
      </c>
      <c r="G264" s="18">
        <f t="shared" si="101"/>
        <v>5578</v>
      </c>
      <c r="H264" s="18">
        <f t="shared" si="101"/>
        <v>11853.400000000001</v>
      </c>
      <c r="I264" s="18">
        <f t="shared" si="101"/>
        <v>0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</row>
    <row r="265" spans="1:235" s="6" customFormat="1" x14ac:dyDescent="0.3">
      <c r="A265" s="44" t="s">
        <v>47</v>
      </c>
      <c r="B265" s="47"/>
      <c r="C265" s="41">
        <v>2022</v>
      </c>
      <c r="D265" s="17">
        <f t="shared" ref="D265:D270" si="102">SUM(E265:I265)</f>
        <v>2364.3000000000002</v>
      </c>
      <c r="E265" s="17">
        <v>0</v>
      </c>
      <c r="F265" s="17">
        <v>0</v>
      </c>
      <c r="G265" s="17">
        <v>0</v>
      </c>
      <c r="H265" s="17">
        <v>2364.3000000000002</v>
      </c>
      <c r="I265" s="17">
        <v>0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</row>
    <row r="266" spans="1:235" s="6" customFormat="1" x14ac:dyDescent="0.3">
      <c r="A266" s="45"/>
      <c r="B266" s="47"/>
      <c r="C266" s="41">
        <v>2023</v>
      </c>
      <c r="D266" s="17">
        <f t="shared" si="102"/>
        <v>630.70000000000005</v>
      </c>
      <c r="E266" s="17">
        <v>0</v>
      </c>
      <c r="F266" s="17">
        <v>0</v>
      </c>
      <c r="G266" s="17">
        <v>0</v>
      </c>
      <c r="H266" s="17">
        <v>630.70000000000005</v>
      </c>
      <c r="I266" s="17">
        <v>0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</row>
    <row r="267" spans="1:235" s="6" customFormat="1" x14ac:dyDescent="0.3">
      <c r="A267" s="45"/>
      <c r="B267" s="47"/>
      <c r="C267" s="41">
        <v>2024</v>
      </c>
      <c r="D267" s="17">
        <f t="shared" si="102"/>
        <v>2865.6</v>
      </c>
      <c r="E267" s="17">
        <v>0</v>
      </c>
      <c r="F267" s="17">
        <v>0</v>
      </c>
      <c r="G267" s="17">
        <v>0</v>
      </c>
      <c r="H267" s="17">
        <v>2865.6</v>
      </c>
      <c r="I267" s="17">
        <v>0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</row>
    <row r="268" spans="1:235" s="6" customFormat="1" x14ac:dyDescent="0.3">
      <c r="A268" s="45"/>
      <c r="B268" s="47"/>
      <c r="C268" s="41">
        <v>2025</v>
      </c>
      <c r="D268" s="17">
        <f t="shared" si="102"/>
        <v>61</v>
      </c>
      <c r="E268" s="17">
        <v>0</v>
      </c>
      <c r="F268" s="17">
        <v>0</v>
      </c>
      <c r="G268" s="17">
        <v>0</v>
      </c>
      <c r="H268" s="17">
        <v>61</v>
      </c>
      <c r="I268" s="17">
        <v>0</v>
      </c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</row>
    <row r="269" spans="1:235" s="6" customFormat="1" x14ac:dyDescent="0.3">
      <c r="A269" s="45"/>
      <c r="B269" s="47"/>
      <c r="C269" s="41">
        <v>2026</v>
      </c>
      <c r="D269" s="17">
        <f t="shared" si="102"/>
        <v>12</v>
      </c>
      <c r="E269" s="17">
        <v>0</v>
      </c>
      <c r="F269" s="17">
        <v>0</v>
      </c>
      <c r="G269" s="17">
        <v>0</v>
      </c>
      <c r="H269" s="17">
        <v>12</v>
      </c>
      <c r="I269" s="17">
        <v>0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</row>
    <row r="270" spans="1:235" s="6" customFormat="1" x14ac:dyDescent="0.3">
      <c r="A270" s="45"/>
      <c r="B270" s="47"/>
      <c r="C270" s="41">
        <v>2027</v>
      </c>
      <c r="D270" s="17">
        <f t="shared" si="102"/>
        <v>12</v>
      </c>
      <c r="E270" s="17">
        <v>0</v>
      </c>
      <c r="F270" s="17">
        <v>0</v>
      </c>
      <c r="G270" s="17">
        <v>0</v>
      </c>
      <c r="H270" s="17">
        <v>12</v>
      </c>
      <c r="I270" s="17">
        <v>0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</row>
    <row r="271" spans="1:235" s="6" customFormat="1" x14ac:dyDescent="0.3">
      <c r="A271" s="46"/>
      <c r="B271" s="47"/>
      <c r="C271" s="37" t="s">
        <v>17</v>
      </c>
      <c r="D271" s="17">
        <f>SUM(D265:D270)</f>
        <v>5945.6</v>
      </c>
      <c r="E271" s="17">
        <f t="shared" ref="E271:I271" si="103">SUM(E265:E270)</f>
        <v>0</v>
      </c>
      <c r="F271" s="17">
        <f t="shared" si="103"/>
        <v>0</v>
      </c>
      <c r="G271" s="17">
        <f t="shared" si="103"/>
        <v>0</v>
      </c>
      <c r="H271" s="17">
        <f t="shared" si="103"/>
        <v>5945.6</v>
      </c>
      <c r="I271" s="17">
        <f t="shared" si="103"/>
        <v>0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</row>
    <row r="272" spans="1:235" s="6" customFormat="1" x14ac:dyDescent="0.3">
      <c r="A272" s="44" t="s">
        <v>67</v>
      </c>
      <c r="B272" s="47"/>
      <c r="C272" s="37">
        <v>2022</v>
      </c>
      <c r="D272" s="17">
        <f>SUM(E272:I272)</f>
        <v>1304.6999999999998</v>
      </c>
      <c r="E272" s="17">
        <v>132.1</v>
      </c>
      <c r="F272" s="17">
        <v>1081.3</v>
      </c>
      <c r="G272" s="17">
        <v>0</v>
      </c>
      <c r="H272" s="17">
        <v>91.3</v>
      </c>
      <c r="I272" s="17">
        <v>0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</row>
    <row r="273" spans="1:235" s="6" customFormat="1" x14ac:dyDescent="0.3">
      <c r="A273" s="45"/>
      <c r="B273" s="47"/>
      <c r="C273" s="37">
        <v>2023</v>
      </c>
      <c r="D273" s="17">
        <f>SUM(E273:I273)</f>
        <v>3122.1000000000004</v>
      </c>
      <c r="E273" s="17">
        <v>204.2</v>
      </c>
      <c r="F273" s="17">
        <v>1274.4000000000001</v>
      </c>
      <c r="G273" s="17">
        <v>0</v>
      </c>
      <c r="H273" s="17">
        <v>1643.5</v>
      </c>
      <c r="I273" s="17">
        <v>0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</row>
    <row r="274" spans="1:235" s="6" customFormat="1" x14ac:dyDescent="0.3">
      <c r="A274" s="46"/>
      <c r="B274" s="47"/>
      <c r="C274" s="37" t="s">
        <v>17</v>
      </c>
      <c r="D274" s="17">
        <f>SUM(D272:D273)</f>
        <v>4426.8</v>
      </c>
      <c r="E274" s="17">
        <f t="shared" ref="E274:I274" si="104">SUM(E272:E273)</f>
        <v>336.29999999999995</v>
      </c>
      <c r="F274" s="17">
        <f t="shared" si="104"/>
        <v>2355.6999999999998</v>
      </c>
      <c r="G274" s="17">
        <f t="shared" si="104"/>
        <v>0</v>
      </c>
      <c r="H274" s="17">
        <f t="shared" si="104"/>
        <v>1734.8</v>
      </c>
      <c r="I274" s="17">
        <f t="shared" si="104"/>
        <v>0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</row>
    <row r="275" spans="1:235" s="6" customFormat="1" ht="18.75" customHeight="1" x14ac:dyDescent="0.3">
      <c r="A275" s="44" t="s">
        <v>48</v>
      </c>
      <c r="B275" s="47"/>
      <c r="C275" s="37">
        <v>2022</v>
      </c>
      <c r="D275" s="17">
        <f>SUM(E275:I275)</f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</row>
    <row r="276" spans="1:235" s="6" customFormat="1" x14ac:dyDescent="0.3">
      <c r="A276" s="45"/>
      <c r="B276" s="47"/>
      <c r="C276" s="37">
        <v>2023</v>
      </c>
      <c r="D276" s="17">
        <f>SUM(E276:I276)</f>
        <v>33</v>
      </c>
      <c r="E276" s="17">
        <v>0</v>
      </c>
      <c r="F276" s="17">
        <v>0</v>
      </c>
      <c r="G276" s="17">
        <v>0</v>
      </c>
      <c r="H276" s="17">
        <v>33</v>
      </c>
      <c r="I276" s="17">
        <v>0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</row>
    <row r="277" spans="1:235" s="6" customFormat="1" x14ac:dyDescent="0.3">
      <c r="A277" s="45"/>
      <c r="B277" s="47"/>
      <c r="C277" s="37">
        <v>2024</v>
      </c>
      <c r="D277" s="17">
        <f>SUM(E277:I277)</f>
        <v>5578</v>
      </c>
      <c r="E277" s="17">
        <v>0</v>
      </c>
      <c r="F277" s="17">
        <v>0</v>
      </c>
      <c r="G277" s="17">
        <v>5578</v>
      </c>
      <c r="H277" s="17">
        <v>0</v>
      </c>
      <c r="I277" s="17">
        <v>0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</row>
    <row r="278" spans="1:235" s="6" customFormat="1" x14ac:dyDescent="0.3">
      <c r="A278" s="46"/>
      <c r="B278" s="47"/>
      <c r="C278" s="37" t="s">
        <v>17</v>
      </c>
      <c r="D278" s="17">
        <f t="shared" ref="D278:I278" si="105">SUM(D275:D277)</f>
        <v>5611</v>
      </c>
      <c r="E278" s="17">
        <f t="shared" si="105"/>
        <v>0</v>
      </c>
      <c r="F278" s="17">
        <f t="shared" si="105"/>
        <v>0</v>
      </c>
      <c r="G278" s="17">
        <f t="shared" si="105"/>
        <v>5578</v>
      </c>
      <c r="H278" s="17">
        <f t="shared" si="105"/>
        <v>33</v>
      </c>
      <c r="I278" s="17">
        <f t="shared" si="105"/>
        <v>0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</row>
    <row r="279" spans="1:235" s="6" customFormat="1" ht="18" customHeight="1" x14ac:dyDescent="0.3">
      <c r="A279" s="44" t="s">
        <v>25</v>
      </c>
      <c r="B279" s="53"/>
      <c r="C279" s="37">
        <v>2024</v>
      </c>
      <c r="D279" s="17">
        <f>SUM(E279:I279)</f>
        <v>4140</v>
      </c>
      <c r="E279" s="17">
        <v>0</v>
      </c>
      <c r="F279" s="17">
        <v>0</v>
      </c>
      <c r="G279" s="17">
        <v>0</v>
      </c>
      <c r="H279" s="17">
        <v>4140</v>
      </c>
      <c r="I279" s="17">
        <v>0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</row>
    <row r="280" spans="1:235" s="6" customFormat="1" ht="22.5" customHeight="1" x14ac:dyDescent="0.3">
      <c r="A280" s="46"/>
      <c r="B280" s="49"/>
      <c r="C280" s="37" t="s">
        <v>17</v>
      </c>
      <c r="D280" s="17">
        <f t="shared" ref="D280:I280" si="106">SUM(D279:D279)</f>
        <v>4140</v>
      </c>
      <c r="E280" s="17">
        <f t="shared" si="106"/>
        <v>0</v>
      </c>
      <c r="F280" s="17">
        <f t="shared" si="106"/>
        <v>0</v>
      </c>
      <c r="G280" s="17">
        <f t="shared" si="106"/>
        <v>0</v>
      </c>
      <c r="H280" s="17">
        <f t="shared" si="106"/>
        <v>4140</v>
      </c>
      <c r="I280" s="17">
        <f t="shared" si="106"/>
        <v>0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</row>
    <row r="281" spans="1:235" s="6" customFormat="1" ht="28.5" customHeight="1" x14ac:dyDescent="0.3">
      <c r="A281" s="54" t="s">
        <v>76</v>
      </c>
      <c r="B281" s="55"/>
      <c r="C281" s="55"/>
      <c r="D281" s="55"/>
      <c r="E281" s="55"/>
      <c r="F281" s="55"/>
      <c r="G281" s="55"/>
      <c r="H281" s="55"/>
      <c r="I281" s="56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</row>
    <row r="282" spans="1:235" s="6" customFormat="1" x14ac:dyDescent="0.3">
      <c r="A282" s="50" t="s">
        <v>17</v>
      </c>
      <c r="B282" s="43"/>
      <c r="C282" s="38">
        <v>2022</v>
      </c>
      <c r="D282" s="18">
        <f t="shared" ref="D282:I283" si="107">D287</f>
        <v>1761.2</v>
      </c>
      <c r="E282" s="18">
        <f t="shared" si="107"/>
        <v>0</v>
      </c>
      <c r="F282" s="18">
        <f t="shared" si="107"/>
        <v>0</v>
      </c>
      <c r="G282" s="18">
        <f t="shared" si="107"/>
        <v>0</v>
      </c>
      <c r="H282" s="18">
        <f t="shared" si="107"/>
        <v>1761.2</v>
      </c>
      <c r="I282" s="18">
        <f t="shared" si="107"/>
        <v>0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</row>
    <row r="283" spans="1:235" s="6" customFormat="1" x14ac:dyDescent="0.3">
      <c r="A283" s="51"/>
      <c r="B283" s="43"/>
      <c r="C283" s="38">
        <v>2023</v>
      </c>
      <c r="D283" s="18">
        <f t="shared" si="107"/>
        <v>0</v>
      </c>
      <c r="E283" s="18">
        <f t="shared" si="107"/>
        <v>0</v>
      </c>
      <c r="F283" s="18">
        <f t="shared" si="107"/>
        <v>0</v>
      </c>
      <c r="G283" s="18">
        <f t="shared" si="107"/>
        <v>0</v>
      </c>
      <c r="H283" s="18">
        <f t="shared" si="107"/>
        <v>0</v>
      </c>
      <c r="I283" s="18">
        <f t="shared" si="107"/>
        <v>0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</row>
    <row r="284" spans="1:235" s="6" customFormat="1" x14ac:dyDescent="0.3">
      <c r="A284" s="51"/>
      <c r="B284" s="43"/>
      <c r="C284" s="38">
        <v>2024</v>
      </c>
      <c r="D284" s="18">
        <f t="shared" ref="D284:I284" si="108">D289+D292</f>
        <v>0</v>
      </c>
      <c r="E284" s="18">
        <f t="shared" si="108"/>
        <v>0</v>
      </c>
      <c r="F284" s="18">
        <f t="shared" si="108"/>
        <v>0</v>
      </c>
      <c r="G284" s="18">
        <f t="shared" si="108"/>
        <v>0</v>
      </c>
      <c r="H284" s="18">
        <f t="shared" si="108"/>
        <v>0</v>
      </c>
      <c r="I284" s="18">
        <f t="shared" si="108"/>
        <v>0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</row>
    <row r="285" spans="1:235" s="6" customFormat="1" x14ac:dyDescent="0.3">
      <c r="A285" s="51"/>
      <c r="B285" s="43"/>
      <c r="C285" s="38">
        <v>2025</v>
      </c>
      <c r="D285" s="18">
        <f>SUM(E285:I285)</f>
        <v>2500</v>
      </c>
      <c r="E285" s="18">
        <f t="shared" ref="E285:G285" si="109">E290</f>
        <v>0</v>
      </c>
      <c r="F285" s="18">
        <f t="shared" si="109"/>
        <v>0</v>
      </c>
      <c r="G285" s="18">
        <f t="shared" si="109"/>
        <v>2300</v>
      </c>
      <c r="H285" s="18">
        <f>H290</f>
        <v>200</v>
      </c>
      <c r="I285" s="18">
        <f>I290</f>
        <v>0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</row>
    <row r="286" spans="1:235" s="6" customFormat="1" x14ac:dyDescent="0.3">
      <c r="A286" s="52"/>
      <c r="B286" s="43"/>
      <c r="C286" s="38" t="s">
        <v>17</v>
      </c>
      <c r="D286" s="18">
        <f>SUM(D282:D285)</f>
        <v>4261.2</v>
      </c>
      <c r="E286" s="18">
        <f t="shared" ref="E286:I286" si="110">SUM(E282:E285)</f>
        <v>0</v>
      </c>
      <c r="F286" s="18">
        <f t="shared" si="110"/>
        <v>0</v>
      </c>
      <c r="G286" s="18">
        <f t="shared" si="110"/>
        <v>2300</v>
      </c>
      <c r="H286" s="18">
        <f t="shared" si="110"/>
        <v>1961.2</v>
      </c>
      <c r="I286" s="18">
        <f t="shared" si="110"/>
        <v>0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</row>
    <row r="287" spans="1:235" s="6" customFormat="1" ht="18.75" customHeight="1" x14ac:dyDescent="0.3">
      <c r="A287" s="44" t="s">
        <v>56</v>
      </c>
      <c r="B287" s="47"/>
      <c r="C287" s="37">
        <v>2022</v>
      </c>
      <c r="D287" s="17">
        <f>SUM(E287:I287)</f>
        <v>1761.2</v>
      </c>
      <c r="E287" s="17">
        <v>0</v>
      </c>
      <c r="F287" s="17">
        <v>0</v>
      </c>
      <c r="G287" s="17">
        <v>0</v>
      </c>
      <c r="H287" s="17">
        <v>1761.2</v>
      </c>
      <c r="I287" s="17">
        <v>0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</row>
    <row r="288" spans="1:235" s="6" customFormat="1" x14ac:dyDescent="0.3">
      <c r="A288" s="45"/>
      <c r="B288" s="47"/>
      <c r="C288" s="37">
        <v>2023</v>
      </c>
      <c r="D288" s="17">
        <f>SUM(E288:I288)</f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</row>
    <row r="289" spans="1:235" s="6" customFormat="1" x14ac:dyDescent="0.3">
      <c r="A289" s="45"/>
      <c r="B289" s="47"/>
      <c r="C289" s="37">
        <v>2024</v>
      </c>
      <c r="D289" s="17">
        <f>SUM(E289:I289)</f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</row>
    <row r="290" spans="1:235" s="6" customFormat="1" x14ac:dyDescent="0.3">
      <c r="A290" s="45"/>
      <c r="B290" s="47"/>
      <c r="C290" s="37">
        <v>2025</v>
      </c>
      <c r="D290" s="17">
        <f>SUM(E290:I290)</f>
        <v>2500</v>
      </c>
      <c r="E290" s="17">
        <v>0</v>
      </c>
      <c r="F290" s="17">
        <v>0</v>
      </c>
      <c r="G290" s="17">
        <v>2300</v>
      </c>
      <c r="H290" s="17">
        <v>200</v>
      </c>
      <c r="I290" s="17">
        <v>0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</row>
    <row r="291" spans="1:235" s="6" customFormat="1" x14ac:dyDescent="0.3">
      <c r="A291" s="46"/>
      <c r="B291" s="47"/>
      <c r="C291" s="37" t="s">
        <v>17</v>
      </c>
      <c r="D291" s="17">
        <f>SUM(D287:D290)</f>
        <v>4261.2</v>
      </c>
      <c r="E291" s="17">
        <f t="shared" ref="E291:I291" si="111">SUM(E287:E290)</f>
        <v>0</v>
      </c>
      <c r="F291" s="17">
        <f t="shared" si="111"/>
        <v>0</v>
      </c>
      <c r="G291" s="17">
        <f t="shared" si="111"/>
        <v>2300</v>
      </c>
      <c r="H291" s="17">
        <f t="shared" si="111"/>
        <v>1961.2</v>
      </c>
      <c r="I291" s="17">
        <f t="shared" si="111"/>
        <v>0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</row>
    <row r="292" spans="1:235" s="6" customFormat="1" ht="18" customHeight="1" x14ac:dyDescent="0.3">
      <c r="A292" s="44" t="s">
        <v>21</v>
      </c>
      <c r="B292" s="53"/>
      <c r="C292" s="37">
        <v>2024</v>
      </c>
      <c r="D292" s="17">
        <f>SUM(E292:I292)</f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</row>
    <row r="293" spans="1:235" s="6" customFormat="1" ht="35.25" customHeight="1" x14ac:dyDescent="0.3">
      <c r="A293" s="46"/>
      <c r="B293" s="49"/>
      <c r="C293" s="37" t="s">
        <v>17</v>
      </c>
      <c r="D293" s="17">
        <f t="shared" ref="D293:I293" si="112">SUM(D292:D292)</f>
        <v>0</v>
      </c>
      <c r="E293" s="17">
        <f t="shared" si="112"/>
        <v>0</v>
      </c>
      <c r="F293" s="17">
        <f t="shared" si="112"/>
        <v>0</v>
      </c>
      <c r="G293" s="17">
        <f t="shared" si="112"/>
        <v>0</v>
      </c>
      <c r="H293" s="17">
        <f t="shared" si="112"/>
        <v>0</v>
      </c>
      <c r="I293" s="17">
        <f t="shared" si="112"/>
        <v>0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</row>
    <row r="294" spans="1:235" s="6" customFormat="1" x14ac:dyDescent="0.3">
      <c r="A294" s="39" t="s">
        <v>77</v>
      </c>
      <c r="B294" s="19"/>
      <c r="C294" s="20"/>
      <c r="D294" s="21"/>
      <c r="E294" s="22"/>
      <c r="F294" s="22"/>
      <c r="G294" s="22"/>
      <c r="H294" s="22"/>
      <c r="I294" s="23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</row>
    <row r="295" spans="1:235" s="6" customFormat="1" x14ac:dyDescent="0.3">
      <c r="A295" s="42" t="s">
        <v>17</v>
      </c>
      <c r="B295" s="43"/>
      <c r="C295" s="38">
        <v>2022</v>
      </c>
      <c r="D295" s="18">
        <f t="shared" ref="D295:I296" si="113">D302+D309</f>
        <v>9386.1</v>
      </c>
      <c r="E295" s="18">
        <f t="shared" si="113"/>
        <v>0</v>
      </c>
      <c r="F295" s="18">
        <f t="shared" si="113"/>
        <v>0</v>
      </c>
      <c r="G295" s="18">
        <f t="shared" si="113"/>
        <v>0</v>
      </c>
      <c r="H295" s="18">
        <f t="shared" si="113"/>
        <v>9386.1</v>
      </c>
      <c r="I295" s="18">
        <f t="shared" si="113"/>
        <v>0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</row>
    <row r="296" spans="1:235" s="6" customFormat="1" x14ac:dyDescent="0.3">
      <c r="A296" s="42"/>
      <c r="B296" s="43"/>
      <c r="C296" s="38">
        <v>2023</v>
      </c>
      <c r="D296" s="18">
        <f t="shared" si="113"/>
        <v>8491.5</v>
      </c>
      <c r="E296" s="18">
        <f t="shared" si="113"/>
        <v>0</v>
      </c>
      <c r="F296" s="18">
        <f t="shared" si="113"/>
        <v>0</v>
      </c>
      <c r="G296" s="18">
        <f t="shared" si="113"/>
        <v>0</v>
      </c>
      <c r="H296" s="18">
        <f t="shared" si="113"/>
        <v>8491.5</v>
      </c>
      <c r="I296" s="18">
        <f t="shared" si="113"/>
        <v>0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</row>
    <row r="297" spans="1:235" s="6" customFormat="1" x14ac:dyDescent="0.3">
      <c r="A297" s="42"/>
      <c r="B297" s="43"/>
      <c r="C297" s="38">
        <v>2024</v>
      </c>
      <c r="D297" s="18">
        <f t="shared" ref="D297:I297" si="114">D304+D311+D313+D315</f>
        <v>5620.1</v>
      </c>
      <c r="E297" s="18">
        <f t="shared" si="114"/>
        <v>0</v>
      </c>
      <c r="F297" s="18">
        <f t="shared" si="114"/>
        <v>0</v>
      </c>
      <c r="G297" s="18">
        <f t="shared" si="114"/>
        <v>0</v>
      </c>
      <c r="H297" s="18">
        <f t="shared" si="114"/>
        <v>5620.1</v>
      </c>
      <c r="I297" s="18">
        <f t="shared" si="114"/>
        <v>0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</row>
    <row r="298" spans="1:235" s="6" customFormat="1" x14ac:dyDescent="0.3">
      <c r="A298" s="42"/>
      <c r="B298" s="43"/>
      <c r="C298" s="38">
        <v>2025</v>
      </c>
      <c r="D298" s="18">
        <f>SUM(E298:I298)</f>
        <v>46856.1</v>
      </c>
      <c r="E298" s="18">
        <f t="shared" ref="E298:G298" si="115">E305+E317</f>
        <v>0</v>
      </c>
      <c r="F298" s="18">
        <f t="shared" si="115"/>
        <v>0</v>
      </c>
      <c r="G298" s="18">
        <f t="shared" si="115"/>
        <v>38507.5</v>
      </c>
      <c r="H298" s="18">
        <f>H305+H317</f>
        <v>8348.6</v>
      </c>
      <c r="I298" s="18">
        <f>I305+I317</f>
        <v>0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</row>
    <row r="299" spans="1:235" s="6" customFormat="1" x14ac:dyDescent="0.3">
      <c r="A299" s="42"/>
      <c r="B299" s="43"/>
      <c r="C299" s="38">
        <v>2026</v>
      </c>
      <c r="D299" s="18">
        <f>SUM(E299:I299)</f>
        <v>8921.2000000000007</v>
      </c>
      <c r="E299" s="18">
        <f t="shared" ref="E299:G299" si="116">E306</f>
        <v>0</v>
      </c>
      <c r="F299" s="18">
        <f t="shared" si="116"/>
        <v>0</v>
      </c>
      <c r="G299" s="18">
        <f t="shared" si="116"/>
        <v>0</v>
      </c>
      <c r="H299" s="18">
        <f>H306</f>
        <v>8921.2000000000007</v>
      </c>
      <c r="I299" s="18">
        <f>I306</f>
        <v>0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</row>
    <row r="300" spans="1:235" s="6" customFormat="1" x14ac:dyDescent="0.3">
      <c r="A300" s="42"/>
      <c r="B300" s="43"/>
      <c r="C300" s="38">
        <v>2027</v>
      </c>
      <c r="D300" s="18">
        <f>SUM(E300:I300)</f>
        <v>1078.8</v>
      </c>
      <c r="E300" s="18">
        <f t="shared" ref="E300:G300" si="117">E307+E319</f>
        <v>0</v>
      </c>
      <c r="F300" s="18">
        <f t="shared" si="117"/>
        <v>0</v>
      </c>
      <c r="G300" s="18">
        <f t="shared" si="117"/>
        <v>0</v>
      </c>
      <c r="H300" s="18">
        <f>H307+H319</f>
        <v>1078.8</v>
      </c>
      <c r="I300" s="18">
        <f>I307+I319</f>
        <v>0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</row>
    <row r="301" spans="1:235" s="6" customFormat="1" x14ac:dyDescent="0.3">
      <c r="A301" s="42"/>
      <c r="B301" s="43"/>
      <c r="C301" s="38" t="s">
        <v>17</v>
      </c>
      <c r="D301" s="25">
        <f>SUM(D295:D300)</f>
        <v>80353.799999999988</v>
      </c>
      <c r="E301" s="25">
        <f t="shared" ref="E301:I301" si="118">SUM(E295:E300)</f>
        <v>0</v>
      </c>
      <c r="F301" s="25">
        <f t="shared" si="118"/>
        <v>0</v>
      </c>
      <c r="G301" s="25">
        <f t="shared" si="118"/>
        <v>38507.5</v>
      </c>
      <c r="H301" s="25">
        <f t="shared" si="118"/>
        <v>41846.300000000003</v>
      </c>
      <c r="I301" s="25">
        <f t="shared" si="118"/>
        <v>0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</row>
    <row r="302" spans="1:235" s="6" customFormat="1" x14ac:dyDescent="0.3">
      <c r="A302" s="44" t="s">
        <v>49</v>
      </c>
      <c r="B302" s="47"/>
      <c r="C302" s="37">
        <v>2022</v>
      </c>
      <c r="D302" s="24">
        <f t="shared" ref="D302:D307" si="119">SUM(E302:I302)</f>
        <v>8188.1</v>
      </c>
      <c r="E302" s="17">
        <v>0</v>
      </c>
      <c r="F302" s="17">
        <v>0</v>
      </c>
      <c r="G302" s="17">
        <v>0</v>
      </c>
      <c r="H302" s="17">
        <v>8188.1</v>
      </c>
      <c r="I302" s="17">
        <v>0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</row>
    <row r="303" spans="1:235" s="6" customFormat="1" x14ac:dyDescent="0.3">
      <c r="A303" s="45"/>
      <c r="B303" s="47"/>
      <c r="C303" s="37">
        <v>2023</v>
      </c>
      <c r="D303" s="24">
        <f t="shared" si="119"/>
        <v>7833.4</v>
      </c>
      <c r="E303" s="17">
        <v>0</v>
      </c>
      <c r="F303" s="17">
        <v>0</v>
      </c>
      <c r="G303" s="17">
        <v>0</v>
      </c>
      <c r="H303" s="17">
        <v>7833.4</v>
      </c>
      <c r="I303" s="17">
        <v>0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</row>
    <row r="304" spans="1:235" s="6" customFormat="1" x14ac:dyDescent="0.3">
      <c r="A304" s="45"/>
      <c r="B304" s="47"/>
      <c r="C304" s="37">
        <v>2024</v>
      </c>
      <c r="D304" s="24">
        <f t="shared" si="119"/>
        <v>5000</v>
      </c>
      <c r="E304" s="17">
        <v>0</v>
      </c>
      <c r="F304" s="17">
        <v>0</v>
      </c>
      <c r="G304" s="17">
        <v>0</v>
      </c>
      <c r="H304" s="17">
        <v>5000</v>
      </c>
      <c r="I304" s="17">
        <v>0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</row>
    <row r="305" spans="1:235" s="6" customFormat="1" x14ac:dyDescent="0.3">
      <c r="A305" s="45"/>
      <c r="B305" s="47"/>
      <c r="C305" s="37">
        <v>2025</v>
      </c>
      <c r="D305" s="24">
        <f t="shared" si="119"/>
        <v>5000</v>
      </c>
      <c r="E305" s="17">
        <v>0</v>
      </c>
      <c r="F305" s="17">
        <v>0</v>
      </c>
      <c r="G305" s="17">
        <v>0</v>
      </c>
      <c r="H305" s="17">
        <v>5000</v>
      </c>
      <c r="I305" s="17">
        <v>0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</row>
    <row r="306" spans="1:235" s="6" customFormat="1" x14ac:dyDescent="0.3">
      <c r="A306" s="45"/>
      <c r="B306" s="47"/>
      <c r="C306" s="37">
        <v>2026</v>
      </c>
      <c r="D306" s="24">
        <f t="shared" si="119"/>
        <v>8921.2000000000007</v>
      </c>
      <c r="E306" s="17">
        <v>0</v>
      </c>
      <c r="F306" s="17">
        <v>0</v>
      </c>
      <c r="G306" s="17">
        <v>0</v>
      </c>
      <c r="H306" s="17">
        <v>8921.2000000000007</v>
      </c>
      <c r="I306" s="17">
        <v>0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</row>
    <row r="307" spans="1:235" s="6" customFormat="1" x14ac:dyDescent="0.3">
      <c r="A307" s="45"/>
      <c r="B307" s="47"/>
      <c r="C307" s="37">
        <v>2027</v>
      </c>
      <c r="D307" s="24">
        <f t="shared" si="119"/>
        <v>1078.8</v>
      </c>
      <c r="E307" s="17">
        <v>0</v>
      </c>
      <c r="F307" s="17">
        <v>0</v>
      </c>
      <c r="G307" s="17">
        <v>0</v>
      </c>
      <c r="H307" s="17">
        <v>1078.8</v>
      </c>
      <c r="I307" s="17">
        <v>0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</row>
    <row r="308" spans="1:235" s="6" customFormat="1" x14ac:dyDescent="0.3">
      <c r="A308" s="46"/>
      <c r="B308" s="47"/>
      <c r="C308" s="37" t="s">
        <v>17</v>
      </c>
      <c r="D308" s="24">
        <f>SUM(D302:D307)</f>
        <v>36021.5</v>
      </c>
      <c r="E308" s="24">
        <f t="shared" ref="E308:I308" si="120">SUM(E302:E307)</f>
        <v>0</v>
      </c>
      <c r="F308" s="24">
        <f t="shared" si="120"/>
        <v>0</v>
      </c>
      <c r="G308" s="24">
        <f t="shared" si="120"/>
        <v>0</v>
      </c>
      <c r="H308" s="24">
        <f t="shared" si="120"/>
        <v>36021.5</v>
      </c>
      <c r="I308" s="24">
        <f t="shared" si="120"/>
        <v>0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</row>
    <row r="309" spans="1:235" s="6" customFormat="1" ht="18.75" customHeight="1" x14ac:dyDescent="0.3">
      <c r="A309" s="44" t="s">
        <v>72</v>
      </c>
      <c r="B309" s="47"/>
      <c r="C309" s="37">
        <v>2022</v>
      </c>
      <c r="D309" s="24">
        <f>SUM(E309:I309)</f>
        <v>1198</v>
      </c>
      <c r="E309" s="17">
        <v>0</v>
      </c>
      <c r="F309" s="17">
        <v>0</v>
      </c>
      <c r="G309" s="17">
        <v>0</v>
      </c>
      <c r="H309" s="17">
        <v>1198</v>
      </c>
      <c r="I309" s="17">
        <v>0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</row>
    <row r="310" spans="1:235" s="6" customFormat="1" x14ac:dyDescent="0.3">
      <c r="A310" s="45"/>
      <c r="B310" s="47"/>
      <c r="C310" s="37">
        <v>2023</v>
      </c>
      <c r="D310" s="24">
        <f>SUM(E310:I310)</f>
        <v>658.1</v>
      </c>
      <c r="E310" s="17">
        <v>0</v>
      </c>
      <c r="F310" s="17">
        <v>0</v>
      </c>
      <c r="G310" s="17">
        <v>0</v>
      </c>
      <c r="H310" s="17">
        <v>658.1</v>
      </c>
      <c r="I310" s="17">
        <v>0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</row>
    <row r="311" spans="1:235" s="6" customFormat="1" x14ac:dyDescent="0.3">
      <c r="A311" s="45"/>
      <c r="B311" s="47"/>
      <c r="C311" s="37">
        <v>2024</v>
      </c>
      <c r="D311" s="24">
        <f>SUM(E311:I311)</f>
        <v>420</v>
      </c>
      <c r="E311" s="17">
        <v>0</v>
      </c>
      <c r="F311" s="17">
        <v>0</v>
      </c>
      <c r="G311" s="17">
        <v>0</v>
      </c>
      <c r="H311" s="17">
        <v>420</v>
      </c>
      <c r="I311" s="17">
        <v>0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</row>
    <row r="312" spans="1:235" s="6" customFormat="1" x14ac:dyDescent="0.3">
      <c r="A312" s="46"/>
      <c r="B312" s="47"/>
      <c r="C312" s="37" t="s">
        <v>17</v>
      </c>
      <c r="D312" s="24">
        <f t="shared" ref="D312:I312" si="121">SUM(D309:D311)</f>
        <v>2276.1</v>
      </c>
      <c r="E312" s="24">
        <f t="shared" si="121"/>
        <v>0</v>
      </c>
      <c r="F312" s="24">
        <f t="shared" si="121"/>
        <v>0</v>
      </c>
      <c r="G312" s="24">
        <f t="shared" si="121"/>
        <v>0</v>
      </c>
      <c r="H312" s="24">
        <f t="shared" si="121"/>
        <v>2276.1</v>
      </c>
      <c r="I312" s="24">
        <f t="shared" si="121"/>
        <v>0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</row>
    <row r="313" spans="1:235" s="6" customFormat="1" ht="18" customHeight="1" x14ac:dyDescent="0.3">
      <c r="A313" s="44" t="s">
        <v>53</v>
      </c>
      <c r="B313" s="53"/>
      <c r="C313" s="37">
        <v>2024</v>
      </c>
      <c r="D313" s="17">
        <f>SUM(E313:I313)</f>
        <v>121</v>
      </c>
      <c r="E313" s="17">
        <v>0</v>
      </c>
      <c r="F313" s="17">
        <v>0</v>
      </c>
      <c r="G313" s="17">
        <v>0</v>
      </c>
      <c r="H313" s="17">
        <v>121</v>
      </c>
      <c r="I313" s="17">
        <v>0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</row>
    <row r="314" spans="1:235" s="6" customFormat="1" ht="23.25" customHeight="1" x14ac:dyDescent="0.3">
      <c r="A314" s="46"/>
      <c r="B314" s="49"/>
      <c r="C314" s="37" t="s">
        <v>17</v>
      </c>
      <c r="D314" s="17">
        <f t="shared" ref="D314:I314" si="122">SUM(D313:D313)</f>
        <v>121</v>
      </c>
      <c r="E314" s="17">
        <f t="shared" si="122"/>
        <v>0</v>
      </c>
      <c r="F314" s="17">
        <f t="shared" si="122"/>
        <v>0</v>
      </c>
      <c r="G314" s="17">
        <f t="shared" si="122"/>
        <v>0</v>
      </c>
      <c r="H314" s="17">
        <f t="shared" si="122"/>
        <v>121</v>
      </c>
      <c r="I314" s="17">
        <f t="shared" si="122"/>
        <v>0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</row>
    <row r="315" spans="1:235" s="6" customFormat="1" ht="18" customHeight="1" x14ac:dyDescent="0.3">
      <c r="A315" s="44" t="s">
        <v>0</v>
      </c>
      <c r="B315" s="53"/>
      <c r="C315" s="37">
        <v>2024</v>
      </c>
      <c r="D315" s="17">
        <f>SUM(E315:I315)</f>
        <v>79.099999999999994</v>
      </c>
      <c r="E315" s="17">
        <v>0</v>
      </c>
      <c r="F315" s="17">
        <v>0</v>
      </c>
      <c r="G315" s="17">
        <v>0</v>
      </c>
      <c r="H315" s="17">
        <v>79.099999999999994</v>
      </c>
      <c r="I315" s="17">
        <v>0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</row>
    <row r="316" spans="1:235" s="6" customFormat="1" ht="35.25" customHeight="1" x14ac:dyDescent="0.3">
      <c r="A316" s="46"/>
      <c r="B316" s="49"/>
      <c r="C316" s="37" t="s">
        <v>17</v>
      </c>
      <c r="D316" s="17">
        <f t="shared" ref="D316:I316" si="123">SUM(D315:D315)</f>
        <v>79.099999999999994</v>
      </c>
      <c r="E316" s="17">
        <f t="shared" si="123"/>
        <v>0</v>
      </c>
      <c r="F316" s="17">
        <f t="shared" si="123"/>
        <v>0</v>
      </c>
      <c r="G316" s="17">
        <f t="shared" si="123"/>
        <v>0</v>
      </c>
      <c r="H316" s="17">
        <f t="shared" si="123"/>
        <v>79.099999999999994</v>
      </c>
      <c r="I316" s="17">
        <f t="shared" si="123"/>
        <v>0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</row>
    <row r="317" spans="1:235" s="6" customFormat="1" ht="18" customHeight="1" x14ac:dyDescent="0.3">
      <c r="A317" s="45" t="s">
        <v>42</v>
      </c>
      <c r="B317" s="48"/>
      <c r="C317" s="37">
        <v>2025</v>
      </c>
      <c r="D317" s="17">
        <f>SUM(E317:I317)</f>
        <v>41856.1</v>
      </c>
      <c r="E317" s="17">
        <v>0</v>
      </c>
      <c r="F317" s="17">
        <v>0</v>
      </c>
      <c r="G317" s="17">
        <v>38507.5</v>
      </c>
      <c r="H317" s="17">
        <v>3348.6</v>
      </c>
      <c r="I317" s="17">
        <v>0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</row>
    <row r="318" spans="1:235" s="6" customFormat="1" ht="18" customHeight="1" x14ac:dyDescent="0.3">
      <c r="A318" s="45"/>
      <c r="B318" s="48"/>
      <c r="C318" s="37">
        <v>2026</v>
      </c>
      <c r="D318" s="17">
        <f>SUM(E318:I318)</f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</row>
    <row r="319" spans="1:235" s="6" customFormat="1" ht="18" customHeight="1" x14ac:dyDescent="0.3">
      <c r="A319" s="45"/>
      <c r="B319" s="48"/>
      <c r="C319" s="37">
        <v>2027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</row>
    <row r="320" spans="1:235" s="6" customFormat="1" ht="18" customHeight="1" x14ac:dyDescent="0.3">
      <c r="A320" s="46"/>
      <c r="B320" s="49"/>
      <c r="C320" s="37" t="s">
        <v>17</v>
      </c>
      <c r="D320" s="17">
        <f>SUM(D317:D319)</f>
        <v>41856.1</v>
      </c>
      <c r="E320" s="17">
        <f t="shared" ref="E320:I320" si="124">SUM(E317:E319)</f>
        <v>0</v>
      </c>
      <c r="F320" s="17">
        <f t="shared" si="124"/>
        <v>0</v>
      </c>
      <c r="G320" s="17">
        <f t="shared" si="124"/>
        <v>38507.5</v>
      </c>
      <c r="H320" s="17">
        <f t="shared" si="124"/>
        <v>3348.6</v>
      </c>
      <c r="I320" s="17">
        <f t="shared" si="124"/>
        <v>0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</row>
    <row r="321" spans="1:235" s="6" customFormat="1" x14ac:dyDescent="0.3">
      <c r="A321" s="39" t="s">
        <v>78</v>
      </c>
      <c r="B321" s="19"/>
      <c r="C321" s="20"/>
      <c r="D321" s="21"/>
      <c r="E321" s="22"/>
      <c r="F321" s="22"/>
      <c r="G321" s="22"/>
      <c r="H321" s="22"/>
      <c r="I321" s="23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</row>
    <row r="322" spans="1:235" s="6" customFormat="1" x14ac:dyDescent="0.3">
      <c r="A322" s="50" t="s">
        <v>17</v>
      </c>
      <c r="B322" s="43"/>
      <c r="C322" s="38">
        <v>2022</v>
      </c>
      <c r="D322" s="18">
        <f t="shared" ref="D322:I323" si="125">D325+D328+D331+D334</f>
        <v>995.7</v>
      </c>
      <c r="E322" s="18">
        <f t="shared" si="125"/>
        <v>0</v>
      </c>
      <c r="F322" s="18">
        <f t="shared" si="125"/>
        <v>0</v>
      </c>
      <c r="G322" s="18">
        <f t="shared" si="125"/>
        <v>995.7</v>
      </c>
      <c r="H322" s="18">
        <f t="shared" si="125"/>
        <v>0</v>
      </c>
      <c r="I322" s="18">
        <f t="shared" si="125"/>
        <v>0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</row>
    <row r="323" spans="1:235" s="6" customFormat="1" x14ac:dyDescent="0.3">
      <c r="A323" s="51"/>
      <c r="B323" s="43"/>
      <c r="C323" s="38">
        <v>2023</v>
      </c>
      <c r="D323" s="18">
        <f t="shared" si="125"/>
        <v>1694.8</v>
      </c>
      <c r="E323" s="18">
        <f t="shared" si="125"/>
        <v>0</v>
      </c>
      <c r="F323" s="18">
        <f t="shared" si="125"/>
        <v>0</v>
      </c>
      <c r="G323" s="18">
        <f t="shared" si="125"/>
        <v>0</v>
      </c>
      <c r="H323" s="18">
        <f t="shared" si="125"/>
        <v>1694.8</v>
      </c>
      <c r="I323" s="18">
        <f t="shared" si="125"/>
        <v>0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</row>
    <row r="324" spans="1:235" s="6" customFormat="1" x14ac:dyDescent="0.3">
      <c r="A324" s="52"/>
      <c r="B324" s="43"/>
      <c r="C324" s="38" t="s">
        <v>17</v>
      </c>
      <c r="D324" s="18">
        <f t="shared" ref="D324:I324" si="126">SUM(D322:D323)</f>
        <v>2690.5</v>
      </c>
      <c r="E324" s="18">
        <f t="shared" si="126"/>
        <v>0</v>
      </c>
      <c r="F324" s="18">
        <f t="shared" si="126"/>
        <v>0</v>
      </c>
      <c r="G324" s="18">
        <f t="shared" si="126"/>
        <v>995.7</v>
      </c>
      <c r="H324" s="18">
        <f t="shared" si="126"/>
        <v>1694.8</v>
      </c>
      <c r="I324" s="18">
        <f t="shared" si="126"/>
        <v>0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</row>
    <row r="325" spans="1:235" s="6" customFormat="1" x14ac:dyDescent="0.3">
      <c r="A325" s="44" t="s">
        <v>68</v>
      </c>
      <c r="B325" s="47"/>
      <c r="C325" s="37">
        <v>2022</v>
      </c>
      <c r="D325" s="17">
        <f>SUM(E325:I325)</f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</row>
    <row r="326" spans="1:235" s="6" customFormat="1" x14ac:dyDescent="0.3">
      <c r="A326" s="45"/>
      <c r="B326" s="47"/>
      <c r="C326" s="37">
        <v>2023</v>
      </c>
      <c r="D326" s="17">
        <f>SUM(E326:I326)</f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</row>
    <row r="327" spans="1:235" s="6" customFormat="1" x14ac:dyDescent="0.3">
      <c r="A327" s="46"/>
      <c r="B327" s="47"/>
      <c r="C327" s="37" t="s">
        <v>17</v>
      </c>
      <c r="D327" s="17">
        <f>SUM(D325:D326)</f>
        <v>0</v>
      </c>
      <c r="E327" s="17">
        <f t="shared" ref="E327:I327" si="127">SUM(E325:E326)</f>
        <v>0</v>
      </c>
      <c r="F327" s="17">
        <f t="shared" si="127"/>
        <v>0</v>
      </c>
      <c r="G327" s="17">
        <f t="shared" si="127"/>
        <v>0</v>
      </c>
      <c r="H327" s="17">
        <f t="shared" si="127"/>
        <v>0</v>
      </c>
      <c r="I327" s="17">
        <f t="shared" si="127"/>
        <v>0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</row>
    <row r="328" spans="1:235" s="6" customFormat="1" ht="18.75" customHeight="1" x14ac:dyDescent="0.3">
      <c r="A328" s="44" t="s">
        <v>50</v>
      </c>
      <c r="B328" s="47"/>
      <c r="C328" s="37">
        <v>2022</v>
      </c>
      <c r="D328" s="17">
        <f>SUM(E328:I328)</f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</row>
    <row r="329" spans="1:235" s="6" customFormat="1" x14ac:dyDescent="0.3">
      <c r="A329" s="45"/>
      <c r="B329" s="47"/>
      <c r="C329" s="37">
        <v>2023</v>
      </c>
      <c r="D329" s="17">
        <f>SUM(E329:I329)</f>
        <v>1694.8</v>
      </c>
      <c r="E329" s="17">
        <v>0</v>
      </c>
      <c r="F329" s="17">
        <v>0</v>
      </c>
      <c r="G329" s="17">
        <v>0</v>
      </c>
      <c r="H329" s="17">
        <f>967.3+727.5</f>
        <v>1694.8</v>
      </c>
      <c r="I329" s="17">
        <v>0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</row>
    <row r="330" spans="1:235" s="6" customFormat="1" x14ac:dyDescent="0.3">
      <c r="A330" s="46"/>
      <c r="B330" s="47"/>
      <c r="C330" s="37" t="s">
        <v>17</v>
      </c>
      <c r="D330" s="17">
        <f t="shared" ref="D330:I330" si="128">SUM(D328:D329)</f>
        <v>1694.8</v>
      </c>
      <c r="E330" s="17">
        <f t="shared" si="128"/>
        <v>0</v>
      </c>
      <c r="F330" s="17">
        <f t="shared" si="128"/>
        <v>0</v>
      </c>
      <c r="G330" s="17">
        <f t="shared" si="128"/>
        <v>0</v>
      </c>
      <c r="H330" s="17">
        <f t="shared" si="128"/>
        <v>1694.8</v>
      </c>
      <c r="I330" s="17">
        <f t="shared" si="128"/>
        <v>0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</row>
    <row r="331" spans="1:235" s="6" customFormat="1" x14ac:dyDescent="0.3">
      <c r="A331" s="44" t="s">
        <v>69</v>
      </c>
      <c r="B331" s="47"/>
      <c r="C331" s="37">
        <v>2022</v>
      </c>
      <c r="D331" s="17">
        <f>SUM(E331:I331)</f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</row>
    <row r="332" spans="1:235" s="6" customFormat="1" x14ac:dyDescent="0.3">
      <c r="A332" s="45"/>
      <c r="B332" s="47"/>
      <c r="C332" s="37">
        <v>2023</v>
      </c>
      <c r="D332" s="17">
        <f>SUM(E332:I332)</f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</row>
    <row r="333" spans="1:235" s="6" customFormat="1" x14ac:dyDescent="0.3">
      <c r="A333" s="46"/>
      <c r="B333" s="47"/>
      <c r="C333" s="37" t="s">
        <v>17</v>
      </c>
      <c r="D333" s="17">
        <f>SUM(D331:D332)</f>
        <v>0</v>
      </c>
      <c r="E333" s="17">
        <f t="shared" ref="E333:I333" si="129">SUM(E331:E332)</f>
        <v>0</v>
      </c>
      <c r="F333" s="17">
        <f t="shared" si="129"/>
        <v>0</v>
      </c>
      <c r="G333" s="17">
        <f t="shared" si="129"/>
        <v>0</v>
      </c>
      <c r="H333" s="17">
        <f t="shared" si="129"/>
        <v>0</v>
      </c>
      <c r="I333" s="17">
        <f t="shared" si="129"/>
        <v>0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</row>
    <row r="334" spans="1:235" s="6" customFormat="1" ht="18.75" customHeight="1" x14ac:dyDescent="0.3">
      <c r="A334" s="44" t="s">
        <v>51</v>
      </c>
      <c r="B334" s="47"/>
      <c r="C334" s="37">
        <v>2022</v>
      </c>
      <c r="D334" s="17">
        <f>SUM(E334:I334)</f>
        <v>995.7</v>
      </c>
      <c r="E334" s="17">
        <v>0</v>
      </c>
      <c r="F334" s="17">
        <v>0</v>
      </c>
      <c r="G334" s="17">
        <v>995.7</v>
      </c>
      <c r="H334" s="17">
        <v>0</v>
      </c>
      <c r="I334" s="17">
        <v>0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</row>
    <row r="335" spans="1:235" s="6" customFormat="1" x14ac:dyDescent="0.3">
      <c r="A335" s="45"/>
      <c r="B335" s="47"/>
      <c r="C335" s="37">
        <v>2023</v>
      </c>
      <c r="D335" s="17">
        <f>SUM(E335:I335)</f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</row>
    <row r="336" spans="1:235" s="6" customFormat="1" ht="21" customHeight="1" x14ac:dyDescent="0.3">
      <c r="A336" s="46"/>
      <c r="B336" s="47"/>
      <c r="C336" s="37" t="s">
        <v>17</v>
      </c>
      <c r="D336" s="17">
        <f t="shared" ref="D336:I336" si="130">SUM(D334:D335)</f>
        <v>995.7</v>
      </c>
      <c r="E336" s="17">
        <f t="shared" si="130"/>
        <v>0</v>
      </c>
      <c r="F336" s="17">
        <f t="shared" si="130"/>
        <v>0</v>
      </c>
      <c r="G336" s="17">
        <f t="shared" si="130"/>
        <v>995.7</v>
      </c>
      <c r="H336" s="17">
        <f t="shared" si="130"/>
        <v>0</v>
      </c>
      <c r="I336" s="17">
        <f t="shared" si="130"/>
        <v>0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</row>
    <row r="337" spans="1:235" s="6" customFormat="1" x14ac:dyDescent="0.3">
      <c r="A337" s="39" t="s">
        <v>79</v>
      </c>
      <c r="B337" s="19"/>
      <c r="C337" s="20"/>
      <c r="D337" s="21"/>
      <c r="E337" s="22"/>
      <c r="F337" s="22"/>
      <c r="G337" s="22"/>
      <c r="H337" s="22"/>
      <c r="I337" s="23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</row>
    <row r="338" spans="1:235" s="6" customFormat="1" x14ac:dyDescent="0.3">
      <c r="A338" s="42" t="s">
        <v>17</v>
      </c>
      <c r="B338" s="43"/>
      <c r="C338" s="38">
        <v>2022</v>
      </c>
      <c r="D338" s="18">
        <f t="shared" ref="D338:I343" si="131">D345</f>
        <v>41170.199999999997</v>
      </c>
      <c r="E338" s="18">
        <f t="shared" si="131"/>
        <v>0</v>
      </c>
      <c r="F338" s="18">
        <f t="shared" si="131"/>
        <v>0</v>
      </c>
      <c r="G338" s="18">
        <f t="shared" si="131"/>
        <v>0</v>
      </c>
      <c r="H338" s="18">
        <f t="shared" si="131"/>
        <v>41170.199999999997</v>
      </c>
      <c r="I338" s="18">
        <f t="shared" si="131"/>
        <v>0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</row>
    <row r="339" spans="1:235" s="6" customFormat="1" x14ac:dyDescent="0.3">
      <c r="A339" s="42"/>
      <c r="B339" s="43"/>
      <c r="C339" s="38">
        <v>2023</v>
      </c>
      <c r="D339" s="18">
        <f t="shared" si="131"/>
        <v>43688.6</v>
      </c>
      <c r="E339" s="18">
        <f t="shared" si="131"/>
        <v>0</v>
      </c>
      <c r="F339" s="18">
        <f t="shared" si="131"/>
        <v>0</v>
      </c>
      <c r="G339" s="18">
        <f t="shared" si="131"/>
        <v>0</v>
      </c>
      <c r="H339" s="18">
        <f t="shared" si="131"/>
        <v>43688.6</v>
      </c>
      <c r="I339" s="18">
        <f t="shared" si="131"/>
        <v>0</v>
      </c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</row>
    <row r="340" spans="1:235" s="6" customFormat="1" x14ac:dyDescent="0.3">
      <c r="A340" s="42"/>
      <c r="B340" s="43"/>
      <c r="C340" s="38">
        <v>2024</v>
      </c>
      <c r="D340" s="18">
        <f t="shared" si="131"/>
        <v>49854.7</v>
      </c>
      <c r="E340" s="18">
        <f t="shared" si="131"/>
        <v>0</v>
      </c>
      <c r="F340" s="18">
        <f t="shared" si="131"/>
        <v>0</v>
      </c>
      <c r="G340" s="18">
        <f t="shared" si="131"/>
        <v>0</v>
      </c>
      <c r="H340" s="18">
        <f t="shared" si="131"/>
        <v>49854.7</v>
      </c>
      <c r="I340" s="18">
        <f t="shared" si="131"/>
        <v>0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</row>
    <row r="341" spans="1:235" s="6" customFormat="1" x14ac:dyDescent="0.3">
      <c r="A341" s="42"/>
      <c r="B341" s="43"/>
      <c r="C341" s="38">
        <v>2025</v>
      </c>
      <c r="D341" s="18">
        <f t="shared" si="131"/>
        <v>53864.34</v>
      </c>
      <c r="E341" s="18">
        <f t="shared" si="131"/>
        <v>0</v>
      </c>
      <c r="F341" s="18">
        <f t="shared" si="131"/>
        <v>0</v>
      </c>
      <c r="G341" s="18">
        <f t="shared" si="131"/>
        <v>0</v>
      </c>
      <c r="H341" s="18">
        <f t="shared" si="131"/>
        <v>53864.34</v>
      </c>
      <c r="I341" s="18">
        <f t="shared" si="131"/>
        <v>0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</row>
    <row r="342" spans="1:235" s="6" customFormat="1" x14ac:dyDescent="0.3">
      <c r="A342" s="42"/>
      <c r="B342" s="43"/>
      <c r="C342" s="38">
        <v>2026</v>
      </c>
      <c r="D342" s="18">
        <f t="shared" si="131"/>
        <v>51565.2</v>
      </c>
      <c r="E342" s="18">
        <f t="shared" si="131"/>
        <v>0</v>
      </c>
      <c r="F342" s="18">
        <f t="shared" si="131"/>
        <v>0</v>
      </c>
      <c r="G342" s="18">
        <f t="shared" si="131"/>
        <v>0</v>
      </c>
      <c r="H342" s="18">
        <f t="shared" si="131"/>
        <v>51565.2</v>
      </c>
      <c r="I342" s="18">
        <f t="shared" si="131"/>
        <v>0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</row>
    <row r="343" spans="1:235" s="6" customFormat="1" x14ac:dyDescent="0.3">
      <c r="A343" s="42"/>
      <c r="B343" s="43"/>
      <c r="C343" s="38">
        <v>2027</v>
      </c>
      <c r="D343" s="18">
        <f t="shared" si="131"/>
        <v>53137</v>
      </c>
      <c r="E343" s="18">
        <f t="shared" si="131"/>
        <v>0</v>
      </c>
      <c r="F343" s="18">
        <f t="shared" si="131"/>
        <v>0</v>
      </c>
      <c r="G343" s="18">
        <f t="shared" si="131"/>
        <v>0</v>
      </c>
      <c r="H343" s="18">
        <f>H350</f>
        <v>53137</v>
      </c>
      <c r="I343" s="18">
        <f>I350</f>
        <v>0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</row>
    <row r="344" spans="1:235" s="6" customFormat="1" x14ac:dyDescent="0.3">
      <c r="A344" s="42"/>
      <c r="B344" s="43"/>
      <c r="C344" s="38" t="s">
        <v>17</v>
      </c>
      <c r="D344" s="18">
        <f>SUM(D338:D343)</f>
        <v>293280.03999999998</v>
      </c>
      <c r="E344" s="18">
        <f t="shared" ref="E344:I344" si="132">SUM(E338:E343)</f>
        <v>0</v>
      </c>
      <c r="F344" s="18">
        <f t="shared" si="132"/>
        <v>0</v>
      </c>
      <c r="G344" s="18">
        <f t="shared" si="132"/>
        <v>0</v>
      </c>
      <c r="H344" s="18">
        <f t="shared" si="132"/>
        <v>293280.03999999998</v>
      </c>
      <c r="I344" s="18">
        <f t="shared" si="132"/>
        <v>0</v>
      </c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</row>
    <row r="345" spans="1:235" s="6" customFormat="1" x14ac:dyDescent="0.3">
      <c r="A345" s="44" t="s">
        <v>52</v>
      </c>
      <c r="B345" s="47"/>
      <c r="C345" s="37">
        <v>2022</v>
      </c>
      <c r="D345" s="17">
        <f t="shared" ref="D345:D350" si="133">SUM(E345:I345)</f>
        <v>41170.199999999997</v>
      </c>
      <c r="E345" s="17">
        <v>0</v>
      </c>
      <c r="F345" s="17">
        <v>0</v>
      </c>
      <c r="G345" s="17">
        <v>0</v>
      </c>
      <c r="H345" s="17">
        <v>41170.199999999997</v>
      </c>
      <c r="I345" s="17">
        <v>0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</row>
    <row r="346" spans="1:235" s="6" customFormat="1" x14ac:dyDescent="0.3">
      <c r="A346" s="45"/>
      <c r="B346" s="47"/>
      <c r="C346" s="37">
        <v>2023</v>
      </c>
      <c r="D346" s="17">
        <f t="shared" si="133"/>
        <v>43688.6</v>
      </c>
      <c r="E346" s="17">
        <v>0</v>
      </c>
      <c r="F346" s="17">
        <v>0</v>
      </c>
      <c r="G346" s="17">
        <v>0</v>
      </c>
      <c r="H346" s="17">
        <v>43688.6</v>
      </c>
      <c r="I346" s="17">
        <v>0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</row>
    <row r="347" spans="1:235" s="6" customFormat="1" x14ac:dyDescent="0.3">
      <c r="A347" s="45"/>
      <c r="B347" s="47"/>
      <c r="C347" s="37">
        <v>2024</v>
      </c>
      <c r="D347" s="17">
        <f t="shared" si="133"/>
        <v>49854.7</v>
      </c>
      <c r="E347" s="17">
        <v>0</v>
      </c>
      <c r="F347" s="17">
        <v>0</v>
      </c>
      <c r="G347" s="17">
        <v>0</v>
      </c>
      <c r="H347" s="17">
        <v>49854.7</v>
      </c>
      <c r="I347" s="17">
        <v>0</v>
      </c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</row>
    <row r="348" spans="1:235" s="6" customFormat="1" x14ac:dyDescent="0.3">
      <c r="A348" s="45"/>
      <c r="B348" s="47"/>
      <c r="C348" s="37">
        <v>2025</v>
      </c>
      <c r="D348" s="17">
        <f t="shared" si="133"/>
        <v>53864.34</v>
      </c>
      <c r="E348" s="17">
        <v>0</v>
      </c>
      <c r="F348" s="17">
        <v>0</v>
      </c>
      <c r="G348" s="17">
        <v>0</v>
      </c>
      <c r="H348" s="17">
        <v>53864.34</v>
      </c>
      <c r="I348" s="17">
        <v>0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</row>
    <row r="349" spans="1:235" s="6" customFormat="1" x14ac:dyDescent="0.3">
      <c r="A349" s="45"/>
      <c r="B349" s="47"/>
      <c r="C349" s="37">
        <v>2026</v>
      </c>
      <c r="D349" s="17">
        <f t="shared" si="133"/>
        <v>51565.2</v>
      </c>
      <c r="E349" s="17">
        <v>0</v>
      </c>
      <c r="F349" s="17">
        <v>0</v>
      </c>
      <c r="G349" s="17">
        <v>0</v>
      </c>
      <c r="H349" s="17">
        <v>51565.2</v>
      </c>
      <c r="I349" s="17">
        <v>0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</row>
    <row r="350" spans="1:235" s="6" customFormat="1" x14ac:dyDescent="0.3">
      <c r="A350" s="45"/>
      <c r="B350" s="47"/>
      <c r="C350" s="37">
        <v>2027</v>
      </c>
      <c r="D350" s="17">
        <f t="shared" si="133"/>
        <v>53137</v>
      </c>
      <c r="E350" s="17">
        <v>0</v>
      </c>
      <c r="F350" s="17">
        <v>0</v>
      </c>
      <c r="G350" s="17">
        <v>0</v>
      </c>
      <c r="H350" s="17">
        <v>53137</v>
      </c>
      <c r="I350" s="17">
        <v>0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</row>
    <row r="351" spans="1:235" s="6" customFormat="1" x14ac:dyDescent="0.3">
      <c r="A351" s="46"/>
      <c r="B351" s="47"/>
      <c r="C351" s="37" t="s">
        <v>17</v>
      </c>
      <c r="D351" s="17">
        <f>SUM(D345:D350)</f>
        <v>293280.03999999998</v>
      </c>
      <c r="E351" s="17">
        <f t="shared" ref="E351:I351" si="134">SUM(E345:E350)</f>
        <v>0</v>
      </c>
      <c r="F351" s="17">
        <f t="shared" si="134"/>
        <v>0</v>
      </c>
      <c r="G351" s="17">
        <f t="shared" si="134"/>
        <v>0</v>
      </c>
      <c r="H351" s="17">
        <f t="shared" si="134"/>
        <v>293280.03999999998</v>
      </c>
      <c r="I351" s="17">
        <f t="shared" si="134"/>
        <v>0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</row>
  </sheetData>
  <mergeCells count="156">
    <mergeCell ref="A12:A18"/>
    <mergeCell ref="B12:B18"/>
    <mergeCell ref="A20:A26"/>
    <mergeCell ref="B20:B26"/>
    <mergeCell ref="A27:A33"/>
    <mergeCell ref="B27:B33"/>
    <mergeCell ref="H1:I1"/>
    <mergeCell ref="E4:I4"/>
    <mergeCell ref="A9:A10"/>
    <mergeCell ref="B9:B10"/>
    <mergeCell ref="C9:C10"/>
    <mergeCell ref="D9:I9"/>
    <mergeCell ref="A48:A50"/>
    <mergeCell ref="B48:B50"/>
    <mergeCell ref="A51:A53"/>
    <mergeCell ref="B51:B53"/>
    <mergeCell ref="A54:A56"/>
    <mergeCell ref="B54:B56"/>
    <mergeCell ref="A34:A37"/>
    <mergeCell ref="B34:B37"/>
    <mergeCell ref="A38:A44"/>
    <mergeCell ref="B38:B44"/>
    <mergeCell ref="A45:A47"/>
    <mergeCell ref="B45:B47"/>
    <mergeCell ref="A66:A68"/>
    <mergeCell ref="B66:B68"/>
    <mergeCell ref="A69:A71"/>
    <mergeCell ref="B69:B71"/>
    <mergeCell ref="A72:A74"/>
    <mergeCell ref="B72:B74"/>
    <mergeCell ref="A57:A59"/>
    <mergeCell ref="B57:B59"/>
    <mergeCell ref="A60:A62"/>
    <mergeCell ref="B60:B62"/>
    <mergeCell ref="A63:A65"/>
    <mergeCell ref="B63:B65"/>
    <mergeCell ref="A84:A86"/>
    <mergeCell ref="B84:B86"/>
    <mergeCell ref="A87:A89"/>
    <mergeCell ref="B87:B89"/>
    <mergeCell ref="A90:A92"/>
    <mergeCell ref="B90:B92"/>
    <mergeCell ref="A75:A77"/>
    <mergeCell ref="B75:B77"/>
    <mergeCell ref="A78:A80"/>
    <mergeCell ref="B78:B80"/>
    <mergeCell ref="A81:A83"/>
    <mergeCell ref="B81:B83"/>
    <mergeCell ref="A108:A112"/>
    <mergeCell ref="B108:B112"/>
    <mergeCell ref="A113:A117"/>
    <mergeCell ref="B113:B117"/>
    <mergeCell ref="A118:A122"/>
    <mergeCell ref="B118:B122"/>
    <mergeCell ref="A93:A97"/>
    <mergeCell ref="B93:B97"/>
    <mergeCell ref="A98:A102"/>
    <mergeCell ref="B98:B102"/>
    <mergeCell ref="A103:A107"/>
    <mergeCell ref="B103:B107"/>
    <mergeCell ref="A132:A136"/>
    <mergeCell ref="B132:B136"/>
    <mergeCell ref="A137:A141"/>
    <mergeCell ref="B137:B141"/>
    <mergeCell ref="A142:A143"/>
    <mergeCell ref="B142:B143"/>
    <mergeCell ref="A123:A127"/>
    <mergeCell ref="B123:B127"/>
    <mergeCell ref="A128:A129"/>
    <mergeCell ref="B128:B129"/>
    <mergeCell ref="A130:A131"/>
    <mergeCell ref="B130:B131"/>
    <mergeCell ref="A162:A168"/>
    <mergeCell ref="B162:B168"/>
    <mergeCell ref="A169:A175"/>
    <mergeCell ref="B169:B175"/>
    <mergeCell ref="A176:A182"/>
    <mergeCell ref="B176:B182"/>
    <mergeCell ref="A144:A145"/>
    <mergeCell ref="B144:B145"/>
    <mergeCell ref="A147:A153"/>
    <mergeCell ref="B147:B153"/>
    <mergeCell ref="A155:A161"/>
    <mergeCell ref="B155:B161"/>
    <mergeCell ref="A201:A203"/>
    <mergeCell ref="B201:B203"/>
    <mergeCell ref="A204:A206"/>
    <mergeCell ref="B204:B206"/>
    <mergeCell ref="A207:A209"/>
    <mergeCell ref="B207:B209"/>
    <mergeCell ref="A183:A186"/>
    <mergeCell ref="B183:B186"/>
    <mergeCell ref="A187:A193"/>
    <mergeCell ref="B187:B193"/>
    <mergeCell ref="A194:A200"/>
    <mergeCell ref="B194:B200"/>
    <mergeCell ref="A224:I224"/>
    <mergeCell ref="A225:A231"/>
    <mergeCell ref="B225:B231"/>
    <mergeCell ref="A232:A238"/>
    <mergeCell ref="B232:B238"/>
    <mergeCell ref="A239:A241"/>
    <mergeCell ref="B239:B241"/>
    <mergeCell ref="A210:A212"/>
    <mergeCell ref="B210:B212"/>
    <mergeCell ref="A213:A216"/>
    <mergeCell ref="B213:B216"/>
    <mergeCell ref="A217:A223"/>
    <mergeCell ref="B217:B223"/>
    <mergeCell ref="A265:A271"/>
    <mergeCell ref="B265:B271"/>
    <mergeCell ref="A272:A274"/>
    <mergeCell ref="B272:B274"/>
    <mergeCell ref="A275:A278"/>
    <mergeCell ref="B275:B278"/>
    <mergeCell ref="A243:A249"/>
    <mergeCell ref="B243:B249"/>
    <mergeCell ref="A250:A256"/>
    <mergeCell ref="B250:B256"/>
    <mergeCell ref="A258:A264"/>
    <mergeCell ref="B258:B264"/>
    <mergeCell ref="A292:A293"/>
    <mergeCell ref="B292:B293"/>
    <mergeCell ref="A295:A301"/>
    <mergeCell ref="B295:B301"/>
    <mergeCell ref="A302:A308"/>
    <mergeCell ref="B302:B308"/>
    <mergeCell ref="A279:A280"/>
    <mergeCell ref="B279:B280"/>
    <mergeCell ref="A281:I281"/>
    <mergeCell ref="A282:A286"/>
    <mergeCell ref="B282:B286"/>
    <mergeCell ref="A287:A291"/>
    <mergeCell ref="B287:B291"/>
    <mergeCell ref="A317:A320"/>
    <mergeCell ref="B317:B320"/>
    <mergeCell ref="A322:A324"/>
    <mergeCell ref="B322:B324"/>
    <mergeCell ref="A325:A327"/>
    <mergeCell ref="B325:B327"/>
    <mergeCell ref="A309:A312"/>
    <mergeCell ref="B309:B312"/>
    <mergeCell ref="A313:A314"/>
    <mergeCell ref="B313:B314"/>
    <mergeCell ref="A315:A316"/>
    <mergeCell ref="B315:B316"/>
    <mergeCell ref="A338:A344"/>
    <mergeCell ref="B338:B344"/>
    <mergeCell ref="A345:A351"/>
    <mergeCell ref="B345:B351"/>
    <mergeCell ref="A328:A330"/>
    <mergeCell ref="B328:B330"/>
    <mergeCell ref="A331:A333"/>
    <mergeCell ref="B331:B333"/>
    <mergeCell ref="A334:A336"/>
    <mergeCell ref="B334:B336"/>
  </mergeCells>
  <hyperlinks>
    <hyperlink ref="I3" location="sub_1000" display="sub_1000"/>
  </hyperlinks>
  <pageMargins left="0.70866141732283472" right="0.70866141732283472" top="1.1417322834645669" bottom="0.55118110236220474" header="0.31496062992125984" footer="0.31496062992125984"/>
  <pageSetup paperSize="9" scale="72" fitToHeight="0" orientation="landscape" r:id="rId1"/>
  <rowBreaks count="11" manualBreakCount="11">
    <brk id="25" max="8" man="1"/>
    <brk id="56" max="8" man="1"/>
    <brk id="86" max="8" man="1"/>
    <brk id="117" max="8" man="1"/>
    <brk id="143" max="8" man="1"/>
    <brk id="175" max="8" man="1"/>
    <brk id="203" max="8" man="1"/>
    <brk id="238" max="8" man="1"/>
    <brk id="274" max="8" man="1"/>
    <brk id="308" max="8" man="1"/>
    <brk id="33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3</vt:lpstr>
      <vt:lpstr>'Приложение №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2025-03-18T11:20:44Z</dcterms:modified>
</cp:coreProperties>
</file>