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/>
  </bookViews>
  <sheets>
    <sheet name="Приложение 2" sheetId="3" r:id="rId1"/>
  </sheets>
  <calcPr calcId="152511"/>
</workbook>
</file>

<file path=xl/calcChain.xml><?xml version="1.0" encoding="utf-8"?>
<calcChain xmlns="http://schemas.openxmlformats.org/spreadsheetml/2006/main">
  <c r="J14" i="3"/>
  <c r="G11"/>
  <c r="H11"/>
  <c r="I11"/>
  <c r="J11"/>
  <c r="G12"/>
  <c r="H12"/>
  <c r="I12"/>
  <c r="J12"/>
  <c r="G13"/>
  <c r="H13"/>
  <c r="I13"/>
  <c r="J13"/>
  <c r="G14"/>
  <c r="H14"/>
  <c r="I14"/>
  <c r="F12"/>
  <c r="F13"/>
  <c r="F14"/>
  <c r="F11"/>
  <c r="J43"/>
  <c r="F46"/>
  <c r="J46"/>
  <c r="I46"/>
  <c r="E46" s="1"/>
  <c r="H46"/>
  <c r="G46"/>
  <c r="J45"/>
  <c r="I45"/>
  <c r="H45"/>
  <c r="G45"/>
  <c r="G47" s="1"/>
  <c r="F45"/>
  <c r="F47" s="1"/>
  <c r="J44"/>
  <c r="I44"/>
  <c r="H44"/>
  <c r="G44"/>
  <c r="F44"/>
  <c r="E44" s="1"/>
  <c r="J47"/>
  <c r="I43"/>
  <c r="I47" s="1"/>
  <c r="H43"/>
  <c r="E43" s="1"/>
  <c r="E47" s="1"/>
  <c r="G43"/>
  <c r="F43"/>
  <c r="E51"/>
  <c r="E52" s="1"/>
  <c r="E50"/>
  <c r="E49"/>
  <c r="E48"/>
  <c r="E45"/>
  <c r="J52"/>
  <c r="I52"/>
  <c r="H52"/>
  <c r="G52"/>
  <c r="F52"/>
  <c r="H47" l="1"/>
  <c r="G18" l="1"/>
  <c r="F19"/>
  <c r="F18"/>
  <c r="J20"/>
  <c r="G17"/>
  <c r="H17"/>
  <c r="I17"/>
  <c r="J17"/>
  <c r="H18"/>
  <c r="H21" s="1"/>
  <c r="I18"/>
  <c r="J18"/>
  <c r="G19"/>
  <c r="H19"/>
  <c r="I19"/>
  <c r="J19"/>
  <c r="G20"/>
  <c r="H20"/>
  <c r="I20"/>
  <c r="F20"/>
  <c r="F17"/>
  <c r="E17"/>
  <c r="E19" l="1"/>
  <c r="G21"/>
  <c r="J21"/>
  <c r="E20"/>
  <c r="I21"/>
  <c r="E12"/>
  <c r="E18"/>
  <c r="F21"/>
  <c r="J231"/>
  <c r="G229"/>
  <c r="H229"/>
  <c r="I229"/>
  <c r="J229"/>
  <c r="G230"/>
  <c r="H230"/>
  <c r="I230"/>
  <c r="J230"/>
  <c r="G231"/>
  <c r="H231"/>
  <c r="I231"/>
  <c r="F231"/>
  <c r="F230"/>
  <c r="F229"/>
  <c r="J249"/>
  <c r="I249"/>
  <c r="H249"/>
  <c r="G249"/>
  <c r="F249"/>
  <c r="E248"/>
  <c r="E247"/>
  <c r="E246"/>
  <c r="H149"/>
  <c r="J67"/>
  <c r="G65"/>
  <c r="H65"/>
  <c r="I65"/>
  <c r="J65"/>
  <c r="G66"/>
  <c r="H66"/>
  <c r="I66"/>
  <c r="J66"/>
  <c r="G67"/>
  <c r="H67"/>
  <c r="I67"/>
  <c r="F67"/>
  <c r="F66"/>
  <c r="F65"/>
  <c r="E123"/>
  <c r="E125" s="1"/>
  <c r="E124"/>
  <c r="E122"/>
  <c r="F125"/>
  <c r="G125"/>
  <c r="H125"/>
  <c r="I125"/>
  <c r="J125"/>
  <c r="E21" l="1"/>
  <c r="E249"/>
  <c r="F33" l="1"/>
  <c r="F22"/>
  <c r="I129" l="1"/>
  <c r="J25" l="1"/>
  <c r="G25"/>
  <c r="H25"/>
  <c r="I25"/>
  <c r="F25"/>
  <c r="F24"/>
  <c r="J31"/>
  <c r="F31"/>
  <c r="G31"/>
  <c r="H31"/>
  <c r="I31"/>
  <c r="E30"/>
  <c r="G35"/>
  <c r="H35"/>
  <c r="I35"/>
  <c r="J35"/>
  <c r="F35"/>
  <c r="F34"/>
  <c r="J41"/>
  <c r="F41"/>
  <c r="G41"/>
  <c r="H41"/>
  <c r="I41"/>
  <c r="E40"/>
  <c r="J73"/>
  <c r="F73"/>
  <c r="G73"/>
  <c r="H73"/>
  <c r="I73"/>
  <c r="E72"/>
  <c r="J80"/>
  <c r="F80"/>
  <c r="G80"/>
  <c r="H80"/>
  <c r="I80"/>
  <c r="E79"/>
  <c r="J87"/>
  <c r="F87"/>
  <c r="G87"/>
  <c r="H87"/>
  <c r="I87"/>
  <c r="E86"/>
  <c r="J94"/>
  <c r="F94"/>
  <c r="G94"/>
  <c r="H94"/>
  <c r="I94"/>
  <c r="E93"/>
  <c r="J100"/>
  <c r="F100"/>
  <c r="G100"/>
  <c r="H100"/>
  <c r="I100"/>
  <c r="E99"/>
  <c r="J107"/>
  <c r="F107"/>
  <c r="G107"/>
  <c r="H107"/>
  <c r="I107"/>
  <c r="E106"/>
  <c r="J114"/>
  <c r="F114"/>
  <c r="G114"/>
  <c r="H114"/>
  <c r="I114"/>
  <c r="J121"/>
  <c r="E113"/>
  <c r="F121"/>
  <c r="G121"/>
  <c r="H121"/>
  <c r="I121"/>
  <c r="E120"/>
  <c r="J132"/>
  <c r="G132"/>
  <c r="H132"/>
  <c r="I132"/>
  <c r="F132"/>
  <c r="F131"/>
  <c r="J140"/>
  <c r="F140"/>
  <c r="G140"/>
  <c r="H140"/>
  <c r="I140"/>
  <c r="E139"/>
  <c r="J152"/>
  <c r="J147"/>
  <c r="F147"/>
  <c r="G147"/>
  <c r="H147"/>
  <c r="I147"/>
  <c r="E146"/>
  <c r="F152"/>
  <c r="G152"/>
  <c r="H152"/>
  <c r="I152"/>
  <c r="E151"/>
  <c r="J162"/>
  <c r="E161"/>
  <c r="F162"/>
  <c r="G162"/>
  <c r="H162"/>
  <c r="I162"/>
  <c r="E168"/>
  <c r="J169"/>
  <c r="F169"/>
  <c r="G169"/>
  <c r="H169"/>
  <c r="J176"/>
  <c r="F176"/>
  <c r="G176"/>
  <c r="H176"/>
  <c r="I176"/>
  <c r="E175"/>
  <c r="J183"/>
  <c r="F183"/>
  <c r="G183"/>
  <c r="H183"/>
  <c r="I183"/>
  <c r="E182"/>
  <c r="F190"/>
  <c r="G190"/>
  <c r="H190"/>
  <c r="I190"/>
  <c r="J190"/>
  <c r="E189"/>
  <c r="J197"/>
  <c r="F197"/>
  <c r="G197"/>
  <c r="H197"/>
  <c r="I197"/>
  <c r="E196"/>
  <c r="F204"/>
  <c r="G204"/>
  <c r="H204"/>
  <c r="I204"/>
  <c r="J204"/>
  <c r="E203"/>
  <c r="J211"/>
  <c r="G211"/>
  <c r="H211"/>
  <c r="I211"/>
  <c r="F211"/>
  <c r="F210"/>
  <c r="J219"/>
  <c r="F219"/>
  <c r="G219"/>
  <c r="H219"/>
  <c r="I219"/>
  <c r="E218"/>
  <c r="J224"/>
  <c r="F224"/>
  <c r="G224"/>
  <c r="H224"/>
  <c r="I224"/>
  <c r="E223"/>
  <c r="E238"/>
  <c r="J239"/>
  <c r="F239"/>
  <c r="G239"/>
  <c r="H239"/>
  <c r="J245"/>
  <c r="F245"/>
  <c r="G245"/>
  <c r="H245"/>
  <c r="I245"/>
  <c r="E244"/>
  <c r="J256"/>
  <c r="G256"/>
  <c r="H256"/>
  <c r="I256"/>
  <c r="F256"/>
  <c r="F255"/>
  <c r="F271"/>
  <c r="G271"/>
  <c r="H271"/>
  <c r="I271"/>
  <c r="J271"/>
  <c r="E270"/>
  <c r="F277"/>
  <c r="G277"/>
  <c r="H277"/>
  <c r="I277"/>
  <c r="J277"/>
  <c r="E276"/>
  <c r="J284"/>
  <c r="F284"/>
  <c r="G284"/>
  <c r="H284"/>
  <c r="I284"/>
  <c r="E283"/>
  <c r="J291"/>
  <c r="F291"/>
  <c r="G291"/>
  <c r="H291"/>
  <c r="I291"/>
  <c r="E290"/>
  <c r="J298"/>
  <c r="F298"/>
  <c r="G298"/>
  <c r="H298"/>
  <c r="I298"/>
  <c r="E297"/>
  <c r="F58" l="1"/>
  <c r="J59"/>
  <c r="F59"/>
  <c r="E231"/>
  <c r="E35"/>
  <c r="E25"/>
  <c r="I59"/>
  <c r="H59"/>
  <c r="G59"/>
  <c r="E67"/>
  <c r="E132"/>
  <c r="E211"/>
  <c r="E256"/>
  <c r="H208"/>
  <c r="J210"/>
  <c r="G208"/>
  <c r="I208"/>
  <c r="J208"/>
  <c r="G209"/>
  <c r="H209"/>
  <c r="I209"/>
  <c r="J209"/>
  <c r="G210"/>
  <c r="H210"/>
  <c r="I210"/>
  <c r="F209"/>
  <c r="F208"/>
  <c r="E222"/>
  <c r="E221"/>
  <c r="E220"/>
  <c r="E224" l="1"/>
  <c r="E14"/>
  <c r="E59"/>
  <c r="E29"/>
  <c r="E28"/>
  <c r="E27"/>
  <c r="J24"/>
  <c r="I24"/>
  <c r="H24"/>
  <c r="G24"/>
  <c r="J23"/>
  <c r="I23"/>
  <c r="H23"/>
  <c r="G23"/>
  <c r="F23"/>
  <c r="J22"/>
  <c r="I22"/>
  <c r="H22"/>
  <c r="G22"/>
  <c r="E31" l="1"/>
  <c r="G26"/>
  <c r="H26"/>
  <c r="E24"/>
  <c r="I26"/>
  <c r="J26"/>
  <c r="F26"/>
  <c r="E23"/>
  <c r="E22"/>
  <c r="G64"/>
  <c r="H64"/>
  <c r="I64"/>
  <c r="J64"/>
  <c r="F64"/>
  <c r="F62"/>
  <c r="E71"/>
  <c r="E70"/>
  <c r="E69"/>
  <c r="E73" l="1"/>
  <c r="E26"/>
  <c r="F252"/>
  <c r="I227"/>
  <c r="H227"/>
  <c r="F128"/>
  <c r="G129" l="1"/>
  <c r="H129"/>
  <c r="J129"/>
  <c r="G130"/>
  <c r="H130"/>
  <c r="I130"/>
  <c r="J130"/>
  <c r="G131"/>
  <c r="H131"/>
  <c r="I131"/>
  <c r="J131"/>
  <c r="F130"/>
  <c r="F129"/>
  <c r="F127"/>
  <c r="E150"/>
  <c r="E149"/>
  <c r="E148"/>
  <c r="F133" l="1"/>
  <c r="E152"/>
  <c r="G33"/>
  <c r="H33"/>
  <c r="I33"/>
  <c r="J33"/>
  <c r="G34"/>
  <c r="H34"/>
  <c r="I34"/>
  <c r="J34"/>
  <c r="G32"/>
  <c r="H32"/>
  <c r="I32"/>
  <c r="J32"/>
  <c r="F32"/>
  <c r="E39"/>
  <c r="E38"/>
  <c r="E37"/>
  <c r="H36" l="1"/>
  <c r="I36"/>
  <c r="G36"/>
  <c r="F36"/>
  <c r="J36"/>
  <c r="E41"/>
  <c r="H253"/>
  <c r="G228"/>
  <c r="H228"/>
  <c r="I228"/>
  <c r="J228"/>
  <c r="G227"/>
  <c r="F228"/>
  <c r="F227"/>
  <c r="J227"/>
  <c r="J226"/>
  <c r="G226"/>
  <c r="H226"/>
  <c r="F226"/>
  <c r="E237"/>
  <c r="E236"/>
  <c r="E235"/>
  <c r="E234"/>
  <c r="I233"/>
  <c r="J232" l="1"/>
  <c r="E227"/>
  <c r="H232"/>
  <c r="E233"/>
  <c r="E239" s="1"/>
  <c r="I239"/>
  <c r="G232"/>
  <c r="F232"/>
  <c r="I226"/>
  <c r="I232" s="1"/>
  <c r="E34"/>
  <c r="E78"/>
  <c r="E92"/>
  <c r="E85"/>
  <c r="E98"/>
  <c r="E105"/>
  <c r="E112"/>
  <c r="E119"/>
  <c r="E138"/>
  <c r="E145"/>
  <c r="E160"/>
  <c r="E167"/>
  <c r="E174"/>
  <c r="E181"/>
  <c r="E188"/>
  <c r="E195"/>
  <c r="E202"/>
  <c r="E217"/>
  <c r="J255"/>
  <c r="J261"/>
  <c r="E243"/>
  <c r="G255"/>
  <c r="H255"/>
  <c r="I255"/>
  <c r="F254"/>
  <c r="E269"/>
  <c r="E275"/>
  <c r="E282"/>
  <c r="E296"/>
  <c r="E289"/>
  <c r="F57" l="1"/>
  <c r="J58"/>
  <c r="I58"/>
  <c r="E66"/>
  <c r="H58"/>
  <c r="G58"/>
  <c r="E131"/>
  <c r="E210"/>
  <c r="E230"/>
  <c r="E255"/>
  <c r="I128"/>
  <c r="E13" l="1"/>
  <c r="E58"/>
  <c r="G62"/>
  <c r="H62"/>
  <c r="I62"/>
  <c r="I68" s="1"/>
  <c r="J62"/>
  <c r="J68" s="1"/>
  <c r="G63"/>
  <c r="H63"/>
  <c r="I63"/>
  <c r="J63"/>
  <c r="F63"/>
  <c r="F68" s="1"/>
  <c r="E97"/>
  <c r="E96"/>
  <c r="E95"/>
  <c r="G251"/>
  <c r="H251"/>
  <c r="I251"/>
  <c r="J251"/>
  <c r="G252"/>
  <c r="H252"/>
  <c r="I252"/>
  <c r="J252"/>
  <c r="G253"/>
  <c r="I253"/>
  <c r="J253"/>
  <c r="G254"/>
  <c r="H254"/>
  <c r="I254"/>
  <c r="J254"/>
  <c r="F253"/>
  <c r="F251"/>
  <c r="F257" s="1"/>
  <c r="E274"/>
  <c r="E277" s="1"/>
  <c r="E273"/>
  <c r="E272"/>
  <c r="G127"/>
  <c r="H127"/>
  <c r="J127"/>
  <c r="G128"/>
  <c r="H128"/>
  <c r="J128"/>
  <c r="E268"/>
  <c r="E267"/>
  <c r="E266"/>
  <c r="E100" l="1"/>
  <c r="J133"/>
  <c r="H68"/>
  <c r="G257"/>
  <c r="H257"/>
  <c r="G68"/>
  <c r="J257"/>
  <c r="H133"/>
  <c r="G133"/>
  <c r="E271"/>
  <c r="I257"/>
  <c r="E63"/>
  <c r="E32"/>
  <c r="E76"/>
  <c r="E83"/>
  <c r="E90"/>
  <c r="E103"/>
  <c r="E110"/>
  <c r="E117"/>
  <c r="E136"/>
  <c r="E143"/>
  <c r="E155"/>
  <c r="E158"/>
  <c r="E165"/>
  <c r="E172"/>
  <c r="E179"/>
  <c r="E186"/>
  <c r="E193"/>
  <c r="E200"/>
  <c r="F56"/>
  <c r="E215"/>
  <c r="E241"/>
  <c r="E260"/>
  <c r="J265"/>
  <c r="E264"/>
  <c r="E280"/>
  <c r="E287"/>
  <c r="E294"/>
  <c r="J56" l="1"/>
  <c r="H56"/>
  <c r="G56"/>
  <c r="I56"/>
  <c r="E64"/>
  <c r="E129"/>
  <c r="E253"/>
  <c r="E130"/>
  <c r="E208"/>
  <c r="E228"/>
  <c r="E56" l="1"/>
  <c r="I206"/>
  <c r="E11" l="1"/>
  <c r="E173"/>
  <c r="E171"/>
  <c r="E170"/>
  <c r="E176" l="1"/>
  <c r="I163"/>
  <c r="I169" s="1"/>
  <c r="I127" l="1"/>
  <c r="I133" s="1"/>
  <c r="E166"/>
  <c r="E164"/>
  <c r="E163"/>
  <c r="E169" s="1"/>
  <c r="E127" l="1"/>
  <c r="F207"/>
  <c r="G207"/>
  <c r="H207"/>
  <c r="I207"/>
  <c r="I212" s="1"/>
  <c r="J207"/>
  <c r="G206"/>
  <c r="G212" s="1"/>
  <c r="H206"/>
  <c r="H212" s="1"/>
  <c r="J206"/>
  <c r="F206"/>
  <c r="F212" l="1"/>
  <c r="J212"/>
  <c r="E207"/>
  <c r="E209"/>
  <c r="E206"/>
  <c r="I54"/>
  <c r="I9" s="1"/>
  <c r="E295"/>
  <c r="E293"/>
  <c r="E292"/>
  <c r="E288"/>
  <c r="E286"/>
  <c r="E285"/>
  <c r="E281"/>
  <c r="E279"/>
  <c r="E278"/>
  <c r="I265"/>
  <c r="H265"/>
  <c r="G265"/>
  <c r="F265"/>
  <c r="E263"/>
  <c r="E262"/>
  <c r="I261"/>
  <c r="H261"/>
  <c r="G261"/>
  <c r="F261"/>
  <c r="E259"/>
  <c r="E258"/>
  <c r="E242"/>
  <c r="E240"/>
  <c r="E216"/>
  <c r="E214"/>
  <c r="E213"/>
  <c r="E201"/>
  <c r="E199"/>
  <c r="E198"/>
  <c r="E204" s="1"/>
  <c r="E194"/>
  <c r="E192"/>
  <c r="E191"/>
  <c r="E197" s="1"/>
  <c r="E187"/>
  <c r="E185"/>
  <c r="E184"/>
  <c r="E180"/>
  <c r="E178"/>
  <c r="E177"/>
  <c r="E159"/>
  <c r="E157"/>
  <c r="J156"/>
  <c r="I156"/>
  <c r="H156"/>
  <c r="G156"/>
  <c r="F156"/>
  <c r="E154"/>
  <c r="E153"/>
  <c r="E144"/>
  <c r="E142"/>
  <c r="E141"/>
  <c r="E137"/>
  <c r="E135"/>
  <c r="E134"/>
  <c r="E118"/>
  <c r="E116"/>
  <c r="E115"/>
  <c r="E111"/>
  <c r="E109"/>
  <c r="E108"/>
  <c r="E104"/>
  <c r="E102"/>
  <c r="E101"/>
  <c r="E91"/>
  <c r="E89"/>
  <c r="E88"/>
  <c r="E84"/>
  <c r="E82"/>
  <c r="E81"/>
  <c r="E77"/>
  <c r="E75"/>
  <c r="E74"/>
  <c r="E33"/>
  <c r="E36" s="1"/>
  <c r="E245" l="1"/>
  <c r="E190"/>
  <c r="E212"/>
  <c r="E147"/>
  <c r="E94"/>
  <c r="E284"/>
  <c r="E162"/>
  <c r="E291"/>
  <c r="E183"/>
  <c r="E114"/>
  <c r="E298"/>
  <c r="E219"/>
  <c r="E121"/>
  <c r="E80"/>
  <c r="E107"/>
  <c r="E140"/>
  <c r="E87"/>
  <c r="F55"/>
  <c r="F10" s="1"/>
  <c r="G57"/>
  <c r="J54"/>
  <c r="I55"/>
  <c r="I10" s="1"/>
  <c r="I57"/>
  <c r="H54"/>
  <c r="H9" s="1"/>
  <c r="J57"/>
  <c r="G55"/>
  <c r="G10" s="1"/>
  <c r="F54"/>
  <c r="F9" s="1"/>
  <c r="G54"/>
  <c r="G9" s="1"/>
  <c r="H57"/>
  <c r="J55"/>
  <c r="J10" s="1"/>
  <c r="H55"/>
  <c r="H10" s="1"/>
  <c r="E226"/>
  <c r="E62"/>
  <c r="E252"/>
  <c r="E254"/>
  <c r="E251"/>
  <c r="E229"/>
  <c r="E128"/>
  <c r="E133" s="1"/>
  <c r="E65"/>
  <c r="E265"/>
  <c r="E261"/>
  <c r="E156"/>
  <c r="E257" l="1"/>
  <c r="E68"/>
  <c r="F15"/>
  <c r="F60"/>
  <c r="J9"/>
  <c r="J15" s="1"/>
  <c r="J60"/>
  <c r="E232"/>
  <c r="G60"/>
  <c r="I15"/>
  <c r="I60"/>
  <c r="H15"/>
  <c r="H60"/>
  <c r="E57"/>
  <c r="E54"/>
  <c r="E55"/>
  <c r="E60" l="1"/>
  <c r="E10"/>
  <c r="G15" l="1"/>
  <c r="E9"/>
  <c r="E15" s="1"/>
</calcChain>
</file>

<file path=xl/sharedStrings.xml><?xml version="1.0" encoding="utf-8"?>
<sst xmlns="http://schemas.openxmlformats.org/spreadsheetml/2006/main" count="161" uniqueCount="67">
  <si>
    <t>"Развитие культуры и молодежной политики в Кингисеппском городском поселении"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</si>
  <si>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</si>
  <si>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</si>
  <si>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</si>
  <si>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</si>
  <si>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</si>
  <si>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</si>
  <si>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</si>
  <si>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</si>
  <si>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</si>
  <si>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</si>
  <si>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</si>
  <si>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</si>
  <si>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</si>
  <si>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</si>
  <si>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</si>
  <si>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</si>
  <si>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</si>
  <si>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</si>
  <si>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</si>
  <si>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</si>
  <si>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</si>
  <si>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</si>
  <si>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</si>
  <si>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</si>
  <si>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</si>
  <si>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</si>
  <si>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</si>
  <si>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</si>
  <si>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</si>
  <si>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</si>
  <si>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</si>
  <si>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</si>
  <si>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</si>
  <si>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</si>
  <si>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</si>
  <si>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</si>
  <si>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</si>
  <si>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</si>
  <si>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</si>
  <si>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к муниципальной программе</t>
  </si>
  <si>
    <t>Приложение 2</t>
  </si>
  <si>
    <t xml:space="preserve">Комитет по спорту, культуре, молодежной политике  и туризму 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</si>
  <si>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</si>
  <si>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</si>
  <si>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</si>
  <si>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</si>
  <si>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</si>
  <si>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</si>
  <si>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</si>
  <si>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</si>
  <si>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</si>
  <si>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</si>
  <si>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Региональные проекты</t>
  </si>
  <si>
    <t>Региональный проект "Творческие люди"</t>
  </si>
  <si>
    <t>Государственная поддержка отрасли культуры</t>
  </si>
  <si>
    <t>Государственная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</si>
  <si>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Модернизация региональных и муниципальных библиотек</t>
  </si>
  <si>
    <t>Региональный проект "Семейные ценности и инфраструктура культуры"</t>
  </si>
  <si>
    <t>Комитет по спорту, культуре, молодежной политике  и туризму; МКУК "Кингисеппская ЦГБ"</t>
  </si>
  <si>
    <t>МБУК "ККДК"; МКУ "СГХ"</t>
  </si>
  <si>
    <t>МКУ "СГХ", МБУК "ККДК"</t>
  </si>
  <si>
    <t>Благоустройство территории</t>
  </si>
  <si>
    <t xml:space="preserve">Региональные проекты, итого </t>
  </si>
  <si>
    <t>Отраслевой проект</t>
  </si>
  <si>
    <t>Отраслевой проект "Развитие инфраструктуры культуры"</t>
  </si>
  <si>
    <t>Капитальный ремонт объектов культуры городских поселений, муниципальных районов и городского округа Ленинградской области до 31.12.2024 г.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</si>
</sst>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164" fontId="6" fillId="2" borderId="16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6" fillId="2" borderId="11" xfId="1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2" borderId="13" xfId="1" applyNumberFormat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6" fillId="2" borderId="15" xfId="1" applyNumberFormat="1" applyFont="1" applyFill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164" fontId="6" fillId="2" borderId="10" xfId="1" applyNumberFormat="1" applyFont="1" applyFill="1" applyBorder="1" applyAlignment="1">
      <alignment horizontal="center" vertical="center" wrapText="1"/>
    </xf>
    <xf numFmtId="164" fontId="6" fillId="2" borderId="12" xfId="1" applyNumberFormat="1" applyFont="1" applyFill="1" applyBorder="1" applyAlignment="1">
      <alignment horizontal="center" vertical="center" wrapText="1"/>
    </xf>
    <xf numFmtId="164" fontId="6" fillId="2" borderId="14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/>
    </xf>
    <xf numFmtId="164" fontId="6" fillId="2" borderId="4" xfId="1" applyNumberFormat="1" applyFont="1" applyFill="1" applyBorder="1" applyAlignment="1">
      <alignment horizontal="center" vertical="center" wrapText="1"/>
    </xf>
    <xf numFmtId="164" fontId="7" fillId="2" borderId="14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12" xfId="1" applyNumberFormat="1" applyFont="1" applyFill="1" applyBorder="1" applyAlignment="1">
      <alignment horizontal="center" vertical="center" wrapText="1"/>
    </xf>
    <xf numFmtId="164" fontId="4" fillId="2" borderId="14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4" fontId="6" fillId="0" borderId="23" xfId="1" applyNumberFormat="1" applyFont="1" applyFill="1" applyBorder="1" applyAlignment="1">
      <alignment horizontal="center" vertical="center" wrapText="1"/>
    </xf>
    <xf numFmtId="164" fontId="6" fillId="0" borderId="24" xfId="1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4" fillId="0" borderId="27" xfId="1" applyNumberFormat="1" applyFont="1" applyFill="1" applyBorder="1" applyAlignment="1">
      <alignment horizontal="center" vertical="center" wrapText="1"/>
    </xf>
    <xf numFmtId="164" fontId="4" fillId="0" borderId="28" xfId="1" applyNumberFormat="1" applyFont="1" applyFill="1" applyBorder="1" applyAlignment="1">
      <alignment horizontal="center" vertical="center" wrapText="1"/>
    </xf>
    <xf numFmtId="164" fontId="4" fillId="2" borderId="27" xfId="1" applyNumberFormat="1" applyFont="1" applyFill="1" applyBorder="1" applyAlignment="1">
      <alignment horizontal="center" vertical="center" wrapText="1"/>
    </xf>
    <xf numFmtId="164" fontId="4" fillId="2" borderId="28" xfId="1" applyNumberFormat="1" applyFont="1" applyFill="1" applyBorder="1" applyAlignment="1">
      <alignment horizontal="center" vertical="center" wrapText="1"/>
    </xf>
    <xf numFmtId="164" fontId="7" fillId="2" borderId="27" xfId="1" applyNumberFormat="1" applyFont="1" applyFill="1" applyBorder="1" applyAlignment="1">
      <alignment horizontal="center" vertical="center" wrapText="1"/>
    </xf>
    <xf numFmtId="164" fontId="7" fillId="2" borderId="28" xfId="1" applyNumberFormat="1" applyFont="1" applyFill="1" applyBorder="1" applyAlignment="1">
      <alignment horizontal="center" vertical="center" wrapText="1"/>
    </xf>
    <xf numFmtId="164" fontId="4" fillId="0" borderId="29" xfId="1" applyNumberFormat="1" applyFont="1" applyFill="1" applyBorder="1" applyAlignment="1">
      <alignment horizontal="center" vertical="center" wrapText="1"/>
    </xf>
    <xf numFmtId="164" fontId="6" fillId="2" borderId="25" xfId="1" applyNumberFormat="1" applyFont="1" applyFill="1" applyBorder="1" applyAlignment="1">
      <alignment horizontal="center" vertical="center" wrapText="1"/>
    </xf>
    <xf numFmtId="164" fontId="6" fillId="2" borderId="13" xfId="1" applyNumberFormat="1" applyFont="1" applyFill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center" vertical="center" wrapText="1"/>
    </xf>
    <xf numFmtId="164" fontId="6" fillId="2" borderId="30" xfId="1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31" xfId="1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164" fontId="6" fillId="2" borderId="27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98"/>
  <sheetViews>
    <sheetView tabSelected="1" topLeftCell="A76" zoomScale="98" zoomScaleNormal="98" workbookViewId="0">
      <selection activeCell="L47" sqref="L47"/>
    </sheetView>
  </sheetViews>
  <sheetFormatPr defaultRowHeight="18.75"/>
  <cols>
    <col min="1" max="1" width="2.5703125" style="5" customWidth="1"/>
    <col min="2" max="2" width="47.42578125" style="1" customWidth="1"/>
    <col min="3" max="3" width="25.42578125" style="2" customWidth="1"/>
    <col min="4" max="4" width="14.7109375" style="3" customWidth="1"/>
    <col min="5" max="5" width="14.7109375" style="4" customWidth="1"/>
    <col min="6" max="10" width="14.7109375" style="5" customWidth="1"/>
    <col min="11" max="257" width="9.140625" style="5"/>
    <col min="258" max="258" width="40.28515625" style="5" customWidth="1"/>
    <col min="259" max="259" width="25.42578125" style="5" customWidth="1"/>
    <col min="260" max="266" width="14.7109375" style="5" customWidth="1"/>
    <col min="267" max="513" width="9.140625" style="5"/>
    <col min="514" max="514" width="40.28515625" style="5" customWidth="1"/>
    <col min="515" max="515" width="25.42578125" style="5" customWidth="1"/>
    <col min="516" max="522" width="14.7109375" style="5" customWidth="1"/>
    <col min="523" max="769" width="9.140625" style="5"/>
    <col min="770" max="770" width="40.28515625" style="5" customWidth="1"/>
    <col min="771" max="771" width="25.42578125" style="5" customWidth="1"/>
    <col min="772" max="778" width="14.7109375" style="5" customWidth="1"/>
    <col min="779" max="1025" width="9.140625" style="5"/>
    <col min="1026" max="1026" width="40.28515625" style="5" customWidth="1"/>
    <col min="1027" max="1027" width="25.42578125" style="5" customWidth="1"/>
    <col min="1028" max="1034" width="14.7109375" style="5" customWidth="1"/>
    <col min="1035" max="1281" width="9.140625" style="5"/>
    <col min="1282" max="1282" width="40.28515625" style="5" customWidth="1"/>
    <col min="1283" max="1283" width="25.42578125" style="5" customWidth="1"/>
    <col min="1284" max="1290" width="14.7109375" style="5" customWidth="1"/>
    <col min="1291" max="1537" width="9.140625" style="5"/>
    <col min="1538" max="1538" width="40.28515625" style="5" customWidth="1"/>
    <col min="1539" max="1539" width="25.42578125" style="5" customWidth="1"/>
    <col min="1540" max="1546" width="14.7109375" style="5" customWidth="1"/>
    <col min="1547" max="1793" width="9.140625" style="5"/>
    <col min="1794" max="1794" width="40.28515625" style="5" customWidth="1"/>
    <col min="1795" max="1795" width="25.42578125" style="5" customWidth="1"/>
    <col min="1796" max="1802" width="14.7109375" style="5" customWidth="1"/>
    <col min="1803" max="2049" width="9.140625" style="5"/>
    <col min="2050" max="2050" width="40.28515625" style="5" customWidth="1"/>
    <col min="2051" max="2051" width="25.42578125" style="5" customWidth="1"/>
    <col min="2052" max="2058" width="14.7109375" style="5" customWidth="1"/>
    <col min="2059" max="2305" width="9.140625" style="5"/>
    <col min="2306" max="2306" width="40.28515625" style="5" customWidth="1"/>
    <col min="2307" max="2307" width="25.42578125" style="5" customWidth="1"/>
    <col min="2308" max="2314" width="14.7109375" style="5" customWidth="1"/>
    <col min="2315" max="2561" width="9.140625" style="5"/>
    <col min="2562" max="2562" width="40.28515625" style="5" customWidth="1"/>
    <col min="2563" max="2563" width="25.42578125" style="5" customWidth="1"/>
    <col min="2564" max="2570" width="14.7109375" style="5" customWidth="1"/>
    <col min="2571" max="2817" width="9.140625" style="5"/>
    <col min="2818" max="2818" width="40.28515625" style="5" customWidth="1"/>
    <col min="2819" max="2819" width="25.42578125" style="5" customWidth="1"/>
    <col min="2820" max="2826" width="14.7109375" style="5" customWidth="1"/>
    <col min="2827" max="3073" width="9.140625" style="5"/>
    <col min="3074" max="3074" width="40.28515625" style="5" customWidth="1"/>
    <col min="3075" max="3075" width="25.42578125" style="5" customWidth="1"/>
    <col min="3076" max="3082" width="14.7109375" style="5" customWidth="1"/>
    <col min="3083" max="3329" width="9.140625" style="5"/>
    <col min="3330" max="3330" width="40.28515625" style="5" customWidth="1"/>
    <col min="3331" max="3331" width="25.42578125" style="5" customWidth="1"/>
    <col min="3332" max="3338" width="14.7109375" style="5" customWidth="1"/>
    <col min="3339" max="3585" width="9.140625" style="5"/>
    <col min="3586" max="3586" width="40.28515625" style="5" customWidth="1"/>
    <col min="3587" max="3587" width="25.42578125" style="5" customWidth="1"/>
    <col min="3588" max="3594" width="14.7109375" style="5" customWidth="1"/>
    <col min="3595" max="3841" width="9.140625" style="5"/>
    <col min="3842" max="3842" width="40.28515625" style="5" customWidth="1"/>
    <col min="3843" max="3843" width="25.42578125" style="5" customWidth="1"/>
    <col min="3844" max="3850" width="14.7109375" style="5" customWidth="1"/>
    <col min="3851" max="4097" width="9.140625" style="5"/>
    <col min="4098" max="4098" width="40.28515625" style="5" customWidth="1"/>
    <col min="4099" max="4099" width="25.42578125" style="5" customWidth="1"/>
    <col min="4100" max="4106" width="14.7109375" style="5" customWidth="1"/>
    <col min="4107" max="4353" width="9.140625" style="5"/>
    <col min="4354" max="4354" width="40.28515625" style="5" customWidth="1"/>
    <col min="4355" max="4355" width="25.42578125" style="5" customWidth="1"/>
    <col min="4356" max="4362" width="14.7109375" style="5" customWidth="1"/>
    <col min="4363" max="4609" width="9.140625" style="5"/>
    <col min="4610" max="4610" width="40.28515625" style="5" customWidth="1"/>
    <col min="4611" max="4611" width="25.42578125" style="5" customWidth="1"/>
    <col min="4612" max="4618" width="14.7109375" style="5" customWidth="1"/>
    <col min="4619" max="4865" width="9.140625" style="5"/>
    <col min="4866" max="4866" width="40.28515625" style="5" customWidth="1"/>
    <col min="4867" max="4867" width="25.42578125" style="5" customWidth="1"/>
    <col min="4868" max="4874" width="14.7109375" style="5" customWidth="1"/>
    <col min="4875" max="5121" width="9.140625" style="5"/>
    <col min="5122" max="5122" width="40.28515625" style="5" customWidth="1"/>
    <col min="5123" max="5123" width="25.42578125" style="5" customWidth="1"/>
    <col min="5124" max="5130" width="14.7109375" style="5" customWidth="1"/>
    <col min="5131" max="5377" width="9.140625" style="5"/>
    <col min="5378" max="5378" width="40.28515625" style="5" customWidth="1"/>
    <col min="5379" max="5379" width="25.42578125" style="5" customWidth="1"/>
    <col min="5380" max="5386" width="14.7109375" style="5" customWidth="1"/>
    <col min="5387" max="5633" width="9.140625" style="5"/>
    <col min="5634" max="5634" width="40.28515625" style="5" customWidth="1"/>
    <col min="5635" max="5635" width="25.42578125" style="5" customWidth="1"/>
    <col min="5636" max="5642" width="14.7109375" style="5" customWidth="1"/>
    <col min="5643" max="5889" width="9.140625" style="5"/>
    <col min="5890" max="5890" width="40.28515625" style="5" customWidth="1"/>
    <col min="5891" max="5891" width="25.42578125" style="5" customWidth="1"/>
    <col min="5892" max="5898" width="14.7109375" style="5" customWidth="1"/>
    <col min="5899" max="6145" width="9.140625" style="5"/>
    <col min="6146" max="6146" width="40.28515625" style="5" customWidth="1"/>
    <col min="6147" max="6147" width="25.42578125" style="5" customWidth="1"/>
    <col min="6148" max="6154" width="14.7109375" style="5" customWidth="1"/>
    <col min="6155" max="6401" width="9.140625" style="5"/>
    <col min="6402" max="6402" width="40.28515625" style="5" customWidth="1"/>
    <col min="6403" max="6403" width="25.42578125" style="5" customWidth="1"/>
    <col min="6404" max="6410" width="14.7109375" style="5" customWidth="1"/>
    <col min="6411" max="6657" width="9.140625" style="5"/>
    <col min="6658" max="6658" width="40.28515625" style="5" customWidth="1"/>
    <col min="6659" max="6659" width="25.42578125" style="5" customWidth="1"/>
    <col min="6660" max="6666" width="14.7109375" style="5" customWidth="1"/>
    <col min="6667" max="6913" width="9.140625" style="5"/>
    <col min="6914" max="6914" width="40.28515625" style="5" customWidth="1"/>
    <col min="6915" max="6915" width="25.42578125" style="5" customWidth="1"/>
    <col min="6916" max="6922" width="14.7109375" style="5" customWidth="1"/>
    <col min="6923" max="7169" width="9.140625" style="5"/>
    <col min="7170" max="7170" width="40.28515625" style="5" customWidth="1"/>
    <col min="7171" max="7171" width="25.42578125" style="5" customWidth="1"/>
    <col min="7172" max="7178" width="14.7109375" style="5" customWidth="1"/>
    <col min="7179" max="7425" width="9.140625" style="5"/>
    <col min="7426" max="7426" width="40.28515625" style="5" customWidth="1"/>
    <col min="7427" max="7427" width="25.42578125" style="5" customWidth="1"/>
    <col min="7428" max="7434" width="14.7109375" style="5" customWidth="1"/>
    <col min="7435" max="7681" width="9.140625" style="5"/>
    <col min="7682" max="7682" width="40.28515625" style="5" customWidth="1"/>
    <col min="7683" max="7683" width="25.42578125" style="5" customWidth="1"/>
    <col min="7684" max="7690" width="14.7109375" style="5" customWidth="1"/>
    <col min="7691" max="7937" width="9.140625" style="5"/>
    <col min="7938" max="7938" width="40.28515625" style="5" customWidth="1"/>
    <col min="7939" max="7939" width="25.42578125" style="5" customWidth="1"/>
    <col min="7940" max="7946" width="14.7109375" style="5" customWidth="1"/>
    <col min="7947" max="8193" width="9.140625" style="5"/>
    <col min="8194" max="8194" width="40.28515625" style="5" customWidth="1"/>
    <col min="8195" max="8195" width="25.42578125" style="5" customWidth="1"/>
    <col min="8196" max="8202" width="14.7109375" style="5" customWidth="1"/>
    <col min="8203" max="8449" width="9.140625" style="5"/>
    <col min="8450" max="8450" width="40.28515625" style="5" customWidth="1"/>
    <col min="8451" max="8451" width="25.42578125" style="5" customWidth="1"/>
    <col min="8452" max="8458" width="14.7109375" style="5" customWidth="1"/>
    <col min="8459" max="8705" width="9.140625" style="5"/>
    <col min="8706" max="8706" width="40.28515625" style="5" customWidth="1"/>
    <col min="8707" max="8707" width="25.42578125" style="5" customWidth="1"/>
    <col min="8708" max="8714" width="14.7109375" style="5" customWidth="1"/>
    <col min="8715" max="8961" width="9.140625" style="5"/>
    <col min="8962" max="8962" width="40.28515625" style="5" customWidth="1"/>
    <col min="8963" max="8963" width="25.42578125" style="5" customWidth="1"/>
    <col min="8964" max="8970" width="14.7109375" style="5" customWidth="1"/>
    <col min="8971" max="9217" width="9.140625" style="5"/>
    <col min="9218" max="9218" width="40.28515625" style="5" customWidth="1"/>
    <col min="9219" max="9219" width="25.42578125" style="5" customWidth="1"/>
    <col min="9220" max="9226" width="14.7109375" style="5" customWidth="1"/>
    <col min="9227" max="9473" width="9.140625" style="5"/>
    <col min="9474" max="9474" width="40.28515625" style="5" customWidth="1"/>
    <col min="9475" max="9475" width="25.42578125" style="5" customWidth="1"/>
    <col min="9476" max="9482" width="14.7109375" style="5" customWidth="1"/>
    <col min="9483" max="9729" width="9.140625" style="5"/>
    <col min="9730" max="9730" width="40.28515625" style="5" customWidth="1"/>
    <col min="9731" max="9731" width="25.42578125" style="5" customWidth="1"/>
    <col min="9732" max="9738" width="14.7109375" style="5" customWidth="1"/>
    <col min="9739" max="9985" width="9.140625" style="5"/>
    <col min="9986" max="9986" width="40.28515625" style="5" customWidth="1"/>
    <col min="9987" max="9987" width="25.42578125" style="5" customWidth="1"/>
    <col min="9988" max="9994" width="14.7109375" style="5" customWidth="1"/>
    <col min="9995" max="10241" width="9.140625" style="5"/>
    <col min="10242" max="10242" width="40.28515625" style="5" customWidth="1"/>
    <col min="10243" max="10243" width="25.42578125" style="5" customWidth="1"/>
    <col min="10244" max="10250" width="14.7109375" style="5" customWidth="1"/>
    <col min="10251" max="10497" width="9.140625" style="5"/>
    <col min="10498" max="10498" width="40.28515625" style="5" customWidth="1"/>
    <col min="10499" max="10499" width="25.42578125" style="5" customWidth="1"/>
    <col min="10500" max="10506" width="14.7109375" style="5" customWidth="1"/>
    <col min="10507" max="10753" width="9.140625" style="5"/>
    <col min="10754" max="10754" width="40.28515625" style="5" customWidth="1"/>
    <col min="10755" max="10755" width="25.42578125" style="5" customWidth="1"/>
    <col min="10756" max="10762" width="14.7109375" style="5" customWidth="1"/>
    <col min="10763" max="11009" width="9.140625" style="5"/>
    <col min="11010" max="11010" width="40.28515625" style="5" customWidth="1"/>
    <col min="11011" max="11011" width="25.42578125" style="5" customWidth="1"/>
    <col min="11012" max="11018" width="14.7109375" style="5" customWidth="1"/>
    <col min="11019" max="11265" width="9.140625" style="5"/>
    <col min="11266" max="11266" width="40.28515625" style="5" customWidth="1"/>
    <col min="11267" max="11267" width="25.42578125" style="5" customWidth="1"/>
    <col min="11268" max="11274" width="14.7109375" style="5" customWidth="1"/>
    <col min="11275" max="11521" width="9.140625" style="5"/>
    <col min="11522" max="11522" width="40.28515625" style="5" customWidth="1"/>
    <col min="11523" max="11523" width="25.42578125" style="5" customWidth="1"/>
    <col min="11524" max="11530" width="14.7109375" style="5" customWidth="1"/>
    <col min="11531" max="11777" width="9.140625" style="5"/>
    <col min="11778" max="11778" width="40.28515625" style="5" customWidth="1"/>
    <col min="11779" max="11779" width="25.42578125" style="5" customWidth="1"/>
    <col min="11780" max="11786" width="14.7109375" style="5" customWidth="1"/>
    <col min="11787" max="12033" width="9.140625" style="5"/>
    <col min="12034" max="12034" width="40.28515625" style="5" customWidth="1"/>
    <col min="12035" max="12035" width="25.42578125" style="5" customWidth="1"/>
    <col min="12036" max="12042" width="14.7109375" style="5" customWidth="1"/>
    <col min="12043" max="12289" width="9.140625" style="5"/>
    <col min="12290" max="12290" width="40.28515625" style="5" customWidth="1"/>
    <col min="12291" max="12291" width="25.42578125" style="5" customWidth="1"/>
    <col min="12292" max="12298" width="14.7109375" style="5" customWidth="1"/>
    <col min="12299" max="12545" width="9.140625" style="5"/>
    <col min="12546" max="12546" width="40.28515625" style="5" customWidth="1"/>
    <col min="12547" max="12547" width="25.42578125" style="5" customWidth="1"/>
    <col min="12548" max="12554" width="14.7109375" style="5" customWidth="1"/>
    <col min="12555" max="12801" width="9.140625" style="5"/>
    <col min="12802" max="12802" width="40.28515625" style="5" customWidth="1"/>
    <col min="12803" max="12803" width="25.42578125" style="5" customWidth="1"/>
    <col min="12804" max="12810" width="14.7109375" style="5" customWidth="1"/>
    <col min="12811" max="13057" width="9.140625" style="5"/>
    <col min="13058" max="13058" width="40.28515625" style="5" customWidth="1"/>
    <col min="13059" max="13059" width="25.42578125" style="5" customWidth="1"/>
    <col min="13060" max="13066" width="14.7109375" style="5" customWidth="1"/>
    <col min="13067" max="13313" width="9.140625" style="5"/>
    <col min="13314" max="13314" width="40.28515625" style="5" customWidth="1"/>
    <col min="13315" max="13315" width="25.42578125" style="5" customWidth="1"/>
    <col min="13316" max="13322" width="14.7109375" style="5" customWidth="1"/>
    <col min="13323" max="13569" width="9.140625" style="5"/>
    <col min="13570" max="13570" width="40.28515625" style="5" customWidth="1"/>
    <col min="13571" max="13571" width="25.42578125" style="5" customWidth="1"/>
    <col min="13572" max="13578" width="14.7109375" style="5" customWidth="1"/>
    <col min="13579" max="13825" width="9.140625" style="5"/>
    <col min="13826" max="13826" width="40.28515625" style="5" customWidth="1"/>
    <col min="13827" max="13827" width="25.42578125" style="5" customWidth="1"/>
    <col min="13828" max="13834" width="14.7109375" style="5" customWidth="1"/>
    <col min="13835" max="14081" width="9.140625" style="5"/>
    <col min="14082" max="14082" width="40.28515625" style="5" customWidth="1"/>
    <col min="14083" max="14083" width="25.42578125" style="5" customWidth="1"/>
    <col min="14084" max="14090" width="14.7109375" style="5" customWidth="1"/>
    <col min="14091" max="14337" width="9.140625" style="5"/>
    <col min="14338" max="14338" width="40.28515625" style="5" customWidth="1"/>
    <col min="14339" max="14339" width="25.42578125" style="5" customWidth="1"/>
    <col min="14340" max="14346" width="14.7109375" style="5" customWidth="1"/>
    <col min="14347" max="14593" width="9.140625" style="5"/>
    <col min="14594" max="14594" width="40.28515625" style="5" customWidth="1"/>
    <col min="14595" max="14595" width="25.42578125" style="5" customWidth="1"/>
    <col min="14596" max="14602" width="14.7109375" style="5" customWidth="1"/>
    <col min="14603" max="14849" width="9.140625" style="5"/>
    <col min="14850" max="14850" width="40.28515625" style="5" customWidth="1"/>
    <col min="14851" max="14851" width="25.42578125" style="5" customWidth="1"/>
    <col min="14852" max="14858" width="14.7109375" style="5" customWidth="1"/>
    <col min="14859" max="15105" width="9.140625" style="5"/>
    <col min="15106" max="15106" width="40.28515625" style="5" customWidth="1"/>
    <col min="15107" max="15107" width="25.42578125" style="5" customWidth="1"/>
    <col min="15108" max="15114" width="14.7109375" style="5" customWidth="1"/>
    <col min="15115" max="15361" width="9.140625" style="5"/>
    <col min="15362" max="15362" width="40.28515625" style="5" customWidth="1"/>
    <col min="15363" max="15363" width="25.42578125" style="5" customWidth="1"/>
    <col min="15364" max="15370" width="14.7109375" style="5" customWidth="1"/>
    <col min="15371" max="15617" width="9.140625" style="5"/>
    <col min="15618" max="15618" width="40.28515625" style="5" customWidth="1"/>
    <col min="15619" max="15619" width="25.42578125" style="5" customWidth="1"/>
    <col min="15620" max="15626" width="14.7109375" style="5" customWidth="1"/>
    <col min="15627" max="15873" width="9.140625" style="5"/>
    <col min="15874" max="15874" width="40.28515625" style="5" customWidth="1"/>
    <col min="15875" max="15875" width="25.42578125" style="5" customWidth="1"/>
    <col min="15876" max="15882" width="14.7109375" style="5" customWidth="1"/>
    <col min="15883" max="16129" width="9.140625" style="5"/>
    <col min="16130" max="16130" width="40.28515625" style="5" customWidth="1"/>
    <col min="16131" max="16131" width="25.42578125" style="5" customWidth="1"/>
    <col min="16132" max="16138" width="14.7109375" style="5" customWidth="1"/>
    <col min="16139" max="16384" width="9.140625" style="5"/>
  </cols>
  <sheetData>
    <row r="1" spans="2:11">
      <c r="I1" s="99" t="s">
        <v>41</v>
      </c>
      <c r="J1" s="99"/>
    </row>
    <row r="2" spans="2:11">
      <c r="I2" s="93" t="s">
        <v>40</v>
      </c>
      <c r="J2" s="93"/>
    </row>
    <row r="3" spans="2:11" s="7" customFormat="1">
      <c r="B3" s="79" t="s">
        <v>43</v>
      </c>
      <c r="C3" s="79"/>
      <c r="D3" s="79"/>
      <c r="E3" s="79"/>
      <c r="F3" s="79"/>
      <c r="G3" s="79"/>
      <c r="H3" s="79"/>
      <c r="I3" s="79"/>
      <c r="J3" s="79"/>
      <c r="K3" s="6"/>
    </row>
    <row r="4" spans="2:11">
      <c r="B4" s="79" t="s">
        <v>0</v>
      </c>
      <c r="C4" s="79"/>
      <c r="D4" s="79"/>
      <c r="E4" s="79"/>
      <c r="F4" s="79"/>
      <c r="G4" s="79"/>
      <c r="H4" s="79"/>
      <c r="I4" s="79"/>
      <c r="J4" s="79"/>
      <c r="K4" s="8"/>
    </row>
    <row r="5" spans="2:11" ht="19.5" thickBot="1">
      <c r="C5" s="9"/>
      <c r="D5" s="9"/>
      <c r="E5" s="10"/>
      <c r="F5" s="9"/>
      <c r="G5" s="9"/>
      <c r="H5" s="9"/>
      <c r="I5" s="9"/>
      <c r="J5" s="9" t="s">
        <v>1</v>
      </c>
    </row>
    <row r="6" spans="2:11" ht="18.75" customHeight="1">
      <c r="B6" s="80" t="s">
        <v>2</v>
      </c>
      <c r="C6" s="82" t="s">
        <v>3</v>
      </c>
      <c r="D6" s="82" t="s">
        <v>4</v>
      </c>
      <c r="E6" s="82" t="s">
        <v>5</v>
      </c>
      <c r="F6" s="82"/>
      <c r="G6" s="82"/>
      <c r="H6" s="82"/>
      <c r="I6" s="82"/>
      <c r="J6" s="83"/>
    </row>
    <row r="7" spans="2:11" ht="63">
      <c r="B7" s="81"/>
      <c r="C7" s="74"/>
      <c r="D7" s="74"/>
      <c r="E7" s="12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33" t="s">
        <v>11</v>
      </c>
    </row>
    <row r="8" spans="2:11">
      <c r="B8" s="34">
        <v>1</v>
      </c>
      <c r="C8" s="11">
        <v>2</v>
      </c>
      <c r="D8" s="11">
        <v>3</v>
      </c>
      <c r="E8" s="13">
        <v>4</v>
      </c>
      <c r="F8" s="14">
        <v>5</v>
      </c>
      <c r="G8" s="14">
        <v>6</v>
      </c>
      <c r="H8" s="14">
        <v>7</v>
      </c>
      <c r="I8" s="14">
        <v>8</v>
      </c>
      <c r="J8" s="35">
        <v>9</v>
      </c>
    </row>
    <row r="9" spans="2:11">
      <c r="B9" s="78" t="s">
        <v>15</v>
      </c>
      <c r="C9" s="74" t="s">
        <v>42</v>
      </c>
      <c r="D9" s="20">
        <v>2022</v>
      </c>
      <c r="E9" s="31">
        <f t="shared" ref="E9:E14" si="0">SUM(F9:J9)</f>
        <v>116414.3</v>
      </c>
      <c r="F9" s="63">
        <f>F54</f>
        <v>0</v>
      </c>
      <c r="G9" s="63">
        <f>G54</f>
        <v>15108.8</v>
      </c>
      <c r="H9" s="63">
        <f t="shared" ref="G9:J10" si="1">H54</f>
        <v>1261.1999999999998</v>
      </c>
      <c r="I9" s="63">
        <f t="shared" si="1"/>
        <v>100044.3</v>
      </c>
      <c r="J9" s="36">
        <f t="shared" si="1"/>
        <v>0</v>
      </c>
    </row>
    <row r="10" spans="2:11">
      <c r="B10" s="78"/>
      <c r="C10" s="74"/>
      <c r="D10" s="21">
        <v>2023</v>
      </c>
      <c r="E10" s="22">
        <f t="shared" si="0"/>
        <v>112950.90000000001</v>
      </c>
      <c r="F10" s="61">
        <f>F55</f>
        <v>0</v>
      </c>
      <c r="G10" s="61">
        <f t="shared" si="1"/>
        <v>13614.9</v>
      </c>
      <c r="H10" s="61">
        <f t="shared" si="1"/>
        <v>3319.4</v>
      </c>
      <c r="I10" s="61">
        <f t="shared" si="1"/>
        <v>96016.6</v>
      </c>
      <c r="J10" s="64">
        <f t="shared" si="1"/>
        <v>0</v>
      </c>
    </row>
    <row r="11" spans="2:11">
      <c r="B11" s="78"/>
      <c r="C11" s="74"/>
      <c r="D11" s="53">
        <v>2024</v>
      </c>
      <c r="E11" s="22">
        <f t="shared" si="0"/>
        <v>135248</v>
      </c>
      <c r="F11" s="22">
        <f>F17+F43+F56</f>
        <v>0</v>
      </c>
      <c r="G11" s="22">
        <f t="shared" ref="G11:J11" si="2">G17+G43+G56</f>
        <v>18159</v>
      </c>
      <c r="H11" s="22">
        <f t="shared" si="2"/>
        <v>17479.099999999999</v>
      </c>
      <c r="I11" s="22">
        <f t="shared" si="2"/>
        <v>99609.9</v>
      </c>
      <c r="J11" s="37">
        <f t="shared" si="2"/>
        <v>0</v>
      </c>
    </row>
    <row r="12" spans="2:11">
      <c r="B12" s="78"/>
      <c r="C12" s="74"/>
      <c r="D12" s="53">
        <v>2025</v>
      </c>
      <c r="E12" s="61">
        <f t="shared" si="0"/>
        <v>168427.80000000002</v>
      </c>
      <c r="F12" s="22">
        <f t="shared" ref="F12:J14" si="3">F18+F44+F57</f>
        <v>18158.099999999999</v>
      </c>
      <c r="G12" s="22">
        <f t="shared" si="3"/>
        <v>23288.400000000001</v>
      </c>
      <c r="H12" s="22">
        <f t="shared" si="3"/>
        <v>18361.8</v>
      </c>
      <c r="I12" s="22">
        <f t="shared" si="3"/>
        <v>108619.50000000001</v>
      </c>
      <c r="J12" s="37">
        <f t="shared" si="3"/>
        <v>0</v>
      </c>
    </row>
    <row r="13" spans="2:11">
      <c r="B13" s="78"/>
      <c r="C13" s="74"/>
      <c r="D13" s="53">
        <v>2026</v>
      </c>
      <c r="E13" s="70">
        <f t="shared" si="0"/>
        <v>114065.29999999999</v>
      </c>
      <c r="F13" s="22">
        <f t="shared" si="3"/>
        <v>0</v>
      </c>
      <c r="G13" s="22">
        <f t="shared" si="3"/>
        <v>13262.4</v>
      </c>
      <c r="H13" s="22">
        <f t="shared" si="3"/>
        <v>3264.9</v>
      </c>
      <c r="I13" s="22">
        <f t="shared" si="3"/>
        <v>97537.999999999985</v>
      </c>
      <c r="J13" s="37">
        <f t="shared" si="3"/>
        <v>0</v>
      </c>
    </row>
    <row r="14" spans="2:11">
      <c r="B14" s="78"/>
      <c r="C14" s="74"/>
      <c r="D14" s="23">
        <v>2027</v>
      </c>
      <c r="E14" s="62">
        <f t="shared" si="0"/>
        <v>115195.29999999999</v>
      </c>
      <c r="F14" s="22">
        <f t="shared" si="3"/>
        <v>0</v>
      </c>
      <c r="G14" s="22">
        <f t="shared" si="3"/>
        <v>13262.4</v>
      </c>
      <c r="H14" s="22">
        <f t="shared" si="3"/>
        <v>3264.9</v>
      </c>
      <c r="I14" s="22">
        <f t="shared" si="3"/>
        <v>98667.999999999985</v>
      </c>
      <c r="J14" s="38">
        <f>J20+J46+J59</f>
        <v>0</v>
      </c>
    </row>
    <row r="15" spans="2:11">
      <c r="B15" s="78"/>
      <c r="C15" s="74"/>
      <c r="D15" s="13" t="s">
        <v>12</v>
      </c>
      <c r="E15" s="15">
        <f>SUM(E9:E14)</f>
        <v>762301.60000000009</v>
      </c>
      <c r="F15" s="15">
        <f t="shared" ref="F15:I15" si="4">SUM(F9:F14)</f>
        <v>18158.099999999999</v>
      </c>
      <c r="G15" s="15">
        <f t="shared" si="4"/>
        <v>96695.9</v>
      </c>
      <c r="H15" s="15">
        <f t="shared" si="4"/>
        <v>46951.3</v>
      </c>
      <c r="I15" s="15">
        <f t="shared" si="4"/>
        <v>600496.30000000005</v>
      </c>
      <c r="J15" s="39">
        <f>SUM(J9:J14)</f>
        <v>0</v>
      </c>
    </row>
    <row r="16" spans="2:11">
      <c r="B16" s="40" t="s">
        <v>53</v>
      </c>
      <c r="C16" s="16"/>
      <c r="D16" s="17"/>
      <c r="E16" s="18"/>
      <c r="F16" s="18"/>
      <c r="G16" s="18"/>
      <c r="H16" s="18"/>
      <c r="I16" s="18"/>
      <c r="J16" s="41"/>
    </row>
    <row r="17" spans="2:10">
      <c r="B17" s="75" t="s">
        <v>63</v>
      </c>
      <c r="C17" s="90" t="s">
        <v>59</v>
      </c>
      <c r="D17" s="73">
        <v>2024</v>
      </c>
      <c r="E17" s="66">
        <f>SUM(F17:J17)</f>
        <v>1075.3</v>
      </c>
      <c r="F17" s="24">
        <f>F22+F32</f>
        <v>0</v>
      </c>
      <c r="G17" s="24">
        <f t="shared" ref="G17:J17" si="5">G22+G32</f>
        <v>1000</v>
      </c>
      <c r="H17" s="24">
        <f t="shared" si="5"/>
        <v>0</v>
      </c>
      <c r="I17" s="24">
        <f t="shared" si="5"/>
        <v>75.3</v>
      </c>
      <c r="J17" s="43">
        <f t="shared" si="5"/>
        <v>0</v>
      </c>
    </row>
    <row r="18" spans="2:10">
      <c r="B18" s="76"/>
      <c r="C18" s="74"/>
      <c r="D18" s="53">
        <v>2025</v>
      </c>
      <c r="E18" s="61">
        <f>SUM(F18:J18)</f>
        <v>30038.2</v>
      </c>
      <c r="F18" s="25">
        <f>F23+F33</f>
        <v>18158.099999999999</v>
      </c>
      <c r="G18" s="25">
        <f>G23+G33</f>
        <v>9777.4</v>
      </c>
      <c r="H18" s="25">
        <f t="shared" ref="F18:J20" si="6">H23+H33</f>
        <v>0</v>
      </c>
      <c r="I18" s="25">
        <f t="shared" si="6"/>
        <v>2102.6999999999998</v>
      </c>
      <c r="J18" s="44">
        <f t="shared" si="6"/>
        <v>0</v>
      </c>
    </row>
    <row r="19" spans="2:10">
      <c r="B19" s="76"/>
      <c r="C19" s="74"/>
      <c r="D19" s="53">
        <v>2026</v>
      </c>
      <c r="E19" s="70">
        <f t="shared" ref="E19" si="7">SUM(F19:J19)</f>
        <v>0</v>
      </c>
      <c r="F19" s="25">
        <f>F24+F34</f>
        <v>0</v>
      </c>
      <c r="G19" s="25">
        <f t="shared" si="6"/>
        <v>0</v>
      </c>
      <c r="H19" s="25">
        <f t="shared" si="6"/>
        <v>0</v>
      </c>
      <c r="I19" s="25">
        <f t="shared" si="6"/>
        <v>0</v>
      </c>
      <c r="J19" s="44">
        <f t="shared" si="6"/>
        <v>0</v>
      </c>
    </row>
    <row r="20" spans="2:10">
      <c r="B20" s="76"/>
      <c r="C20" s="74"/>
      <c r="D20" s="23">
        <v>2027</v>
      </c>
      <c r="E20" s="62">
        <f>SUM(F20:J20)</f>
        <v>0</v>
      </c>
      <c r="F20" s="26">
        <f t="shared" si="6"/>
        <v>0</v>
      </c>
      <c r="G20" s="26">
        <f t="shared" si="6"/>
        <v>0</v>
      </c>
      <c r="H20" s="26">
        <f t="shared" si="6"/>
        <v>0</v>
      </c>
      <c r="I20" s="26">
        <f t="shared" si="6"/>
        <v>0</v>
      </c>
      <c r="J20" s="45">
        <f>J25+J35</f>
        <v>0</v>
      </c>
    </row>
    <row r="21" spans="2:10">
      <c r="B21" s="77"/>
      <c r="C21" s="74"/>
      <c r="D21" s="13" t="s">
        <v>12</v>
      </c>
      <c r="E21" s="15">
        <f>SUM(E17:E20)</f>
        <v>31113.5</v>
      </c>
      <c r="F21" s="15">
        <f t="shared" ref="F21:I21" si="8">SUM(F17:F20)</f>
        <v>18158.099999999999</v>
      </c>
      <c r="G21" s="15">
        <f t="shared" si="8"/>
        <v>10777.4</v>
      </c>
      <c r="H21" s="15">
        <f t="shared" si="8"/>
        <v>0</v>
      </c>
      <c r="I21" s="15">
        <f t="shared" si="8"/>
        <v>2178</v>
      </c>
      <c r="J21" s="39">
        <f>SUM(J17:J20)</f>
        <v>0</v>
      </c>
    </row>
    <row r="22" spans="2:10">
      <c r="B22" s="75" t="s">
        <v>54</v>
      </c>
      <c r="C22" s="74" t="s">
        <v>42</v>
      </c>
      <c r="D22" s="65">
        <v>2024</v>
      </c>
      <c r="E22" s="66">
        <f>SUM(F22:J22)</f>
        <v>1075.3</v>
      </c>
      <c r="F22" s="67">
        <f>F27</f>
        <v>0</v>
      </c>
      <c r="G22" s="67">
        <f t="shared" ref="G22:J22" si="9">G27</f>
        <v>1000</v>
      </c>
      <c r="H22" s="67">
        <f t="shared" si="9"/>
        <v>0</v>
      </c>
      <c r="I22" s="67">
        <f t="shared" si="9"/>
        <v>75.3</v>
      </c>
      <c r="J22" s="68">
        <f t="shared" si="9"/>
        <v>0</v>
      </c>
    </row>
    <row r="23" spans="2:10">
      <c r="B23" s="76"/>
      <c r="C23" s="74"/>
      <c r="D23" s="53">
        <v>2025</v>
      </c>
      <c r="E23" s="61">
        <f>SUM(F23:J23)</f>
        <v>0</v>
      </c>
      <c r="F23" s="56">
        <f t="shared" ref="F23:J23" si="10">F28</f>
        <v>0</v>
      </c>
      <c r="G23" s="56">
        <f t="shared" si="10"/>
        <v>0</v>
      </c>
      <c r="H23" s="56">
        <f t="shared" si="10"/>
        <v>0</v>
      </c>
      <c r="I23" s="56">
        <f t="shared" si="10"/>
        <v>0</v>
      </c>
      <c r="J23" s="57">
        <f t="shared" si="10"/>
        <v>0</v>
      </c>
    </row>
    <row r="24" spans="2:10">
      <c r="B24" s="76"/>
      <c r="C24" s="74"/>
      <c r="D24" s="53">
        <v>2026</v>
      </c>
      <c r="E24" s="70">
        <f t="shared" ref="E24" si="11">SUM(F24:J24)</f>
        <v>0</v>
      </c>
      <c r="F24" s="56">
        <f>F29</f>
        <v>0</v>
      </c>
      <c r="G24" s="56">
        <f t="shared" ref="G24:J24" si="12">G29</f>
        <v>0</v>
      </c>
      <c r="H24" s="56">
        <f t="shared" si="12"/>
        <v>0</v>
      </c>
      <c r="I24" s="56">
        <f t="shared" si="12"/>
        <v>0</v>
      </c>
      <c r="J24" s="57">
        <f t="shared" si="12"/>
        <v>0</v>
      </c>
    </row>
    <row r="25" spans="2:10">
      <c r="B25" s="76"/>
      <c r="C25" s="74"/>
      <c r="D25" s="23">
        <v>2027</v>
      </c>
      <c r="E25" s="62">
        <f>SUM(F25:J25)</f>
        <v>0</v>
      </c>
      <c r="F25" s="26">
        <f>F30</f>
        <v>0</v>
      </c>
      <c r="G25" s="26">
        <f t="shared" ref="G25:I25" si="13">G30</f>
        <v>0</v>
      </c>
      <c r="H25" s="26">
        <f t="shared" si="13"/>
        <v>0</v>
      </c>
      <c r="I25" s="26">
        <f t="shared" si="13"/>
        <v>0</v>
      </c>
      <c r="J25" s="45">
        <f>J30</f>
        <v>0</v>
      </c>
    </row>
    <row r="26" spans="2:10">
      <c r="B26" s="77"/>
      <c r="C26" s="74"/>
      <c r="D26" s="13" t="s">
        <v>12</v>
      </c>
      <c r="E26" s="15">
        <f>SUM(E22:E25)</f>
        <v>1075.3</v>
      </c>
      <c r="F26" s="15">
        <f t="shared" ref="F26:I26" si="14">SUM(F22:F25)</f>
        <v>0</v>
      </c>
      <c r="G26" s="15">
        <f t="shared" si="14"/>
        <v>1000</v>
      </c>
      <c r="H26" s="15">
        <f t="shared" si="14"/>
        <v>0</v>
      </c>
      <c r="I26" s="15">
        <f t="shared" si="14"/>
        <v>75.3</v>
      </c>
      <c r="J26" s="39">
        <f>SUM(J22:J25)</f>
        <v>0</v>
      </c>
    </row>
    <row r="27" spans="2:10">
      <c r="B27" s="75" t="s">
        <v>55</v>
      </c>
      <c r="C27" s="74" t="s">
        <v>42</v>
      </c>
      <c r="D27" s="65">
        <v>2024</v>
      </c>
      <c r="E27" s="22">
        <f>SUM(F27:J27)</f>
        <v>1075.3</v>
      </c>
      <c r="F27" s="58"/>
      <c r="G27" s="54">
        <v>1000</v>
      </c>
      <c r="H27" s="58"/>
      <c r="I27" s="54">
        <v>75.3</v>
      </c>
      <c r="J27" s="59"/>
    </row>
    <row r="28" spans="2:10">
      <c r="B28" s="76"/>
      <c r="C28" s="74"/>
      <c r="D28" s="53">
        <v>2025</v>
      </c>
      <c r="E28" s="61">
        <f t="shared" ref="E28:E29" si="15">SUM(F28:J28)</f>
        <v>0</v>
      </c>
      <c r="F28" s="54"/>
      <c r="G28" s="54"/>
      <c r="H28" s="54"/>
      <c r="I28" s="54"/>
      <c r="J28" s="55"/>
    </row>
    <row r="29" spans="2:10">
      <c r="B29" s="76"/>
      <c r="C29" s="74"/>
      <c r="D29" s="53">
        <v>2026</v>
      </c>
      <c r="E29" s="70">
        <f t="shared" si="15"/>
        <v>0</v>
      </c>
      <c r="F29" s="58"/>
      <c r="G29" s="58"/>
      <c r="H29" s="58"/>
      <c r="I29" s="58"/>
      <c r="J29" s="59"/>
    </row>
    <row r="30" spans="2:10">
      <c r="B30" s="76"/>
      <c r="C30" s="74"/>
      <c r="D30" s="23">
        <v>2027</v>
      </c>
      <c r="E30" s="62">
        <f>SUM(F30:J30)</f>
        <v>0</v>
      </c>
      <c r="F30" s="27"/>
      <c r="G30" s="27"/>
      <c r="H30" s="27"/>
      <c r="I30" s="27"/>
      <c r="J30" s="42"/>
    </row>
    <row r="31" spans="2:10">
      <c r="B31" s="77"/>
      <c r="C31" s="74"/>
      <c r="D31" s="13" t="s">
        <v>12</v>
      </c>
      <c r="E31" s="15">
        <f>SUM(E27:E30)</f>
        <v>1075.3</v>
      </c>
      <c r="F31" s="15">
        <f t="shared" ref="F31:I31" si="16">SUM(F27:F30)</f>
        <v>0</v>
      </c>
      <c r="G31" s="15">
        <f t="shared" si="16"/>
        <v>1000</v>
      </c>
      <c r="H31" s="15">
        <f t="shared" si="16"/>
        <v>0</v>
      </c>
      <c r="I31" s="15">
        <f t="shared" si="16"/>
        <v>75.3</v>
      </c>
      <c r="J31" s="39">
        <f>SUM(J27:J30)</f>
        <v>0</v>
      </c>
    </row>
    <row r="32" spans="2:10">
      <c r="B32" s="76" t="s">
        <v>58</v>
      </c>
      <c r="C32" s="90" t="s">
        <v>59</v>
      </c>
      <c r="D32" s="65">
        <v>2024</v>
      </c>
      <c r="E32" s="66">
        <f>SUM(F32:J32)</f>
        <v>0</v>
      </c>
      <c r="F32" s="67">
        <f>F37</f>
        <v>0</v>
      </c>
      <c r="G32" s="67">
        <f t="shared" ref="G32:J32" si="17">G37</f>
        <v>0</v>
      </c>
      <c r="H32" s="67">
        <f t="shared" si="17"/>
        <v>0</v>
      </c>
      <c r="I32" s="67">
        <f t="shared" si="17"/>
        <v>0</v>
      </c>
      <c r="J32" s="68">
        <f t="shared" si="17"/>
        <v>0</v>
      </c>
    </row>
    <row r="33" spans="2:10">
      <c r="B33" s="76"/>
      <c r="C33" s="74"/>
      <c r="D33" s="53">
        <v>2025</v>
      </c>
      <c r="E33" s="61">
        <f t="shared" ref="E33:E34" si="18">SUM(F33:J33)</f>
        <v>30038.2</v>
      </c>
      <c r="F33" s="56">
        <f>F38</f>
        <v>18158.099999999999</v>
      </c>
      <c r="G33" s="56">
        <f t="shared" ref="G33:J33" si="19">G38</f>
        <v>9777.4</v>
      </c>
      <c r="H33" s="56">
        <f t="shared" si="19"/>
        <v>0</v>
      </c>
      <c r="I33" s="56">
        <f t="shared" si="19"/>
        <v>2102.6999999999998</v>
      </c>
      <c r="J33" s="57">
        <f t="shared" si="19"/>
        <v>0</v>
      </c>
    </row>
    <row r="34" spans="2:10">
      <c r="B34" s="76"/>
      <c r="C34" s="74"/>
      <c r="D34" s="53">
        <v>2026</v>
      </c>
      <c r="E34" s="70">
        <f t="shared" si="18"/>
        <v>0</v>
      </c>
      <c r="F34" s="56">
        <f>F39</f>
        <v>0</v>
      </c>
      <c r="G34" s="56">
        <f t="shared" ref="G34:J34" si="20">G39</f>
        <v>0</v>
      </c>
      <c r="H34" s="56">
        <f t="shared" si="20"/>
        <v>0</v>
      </c>
      <c r="I34" s="56">
        <f t="shared" si="20"/>
        <v>0</v>
      </c>
      <c r="J34" s="57">
        <f t="shared" si="20"/>
        <v>0</v>
      </c>
    </row>
    <row r="35" spans="2:10">
      <c r="B35" s="76"/>
      <c r="C35" s="74"/>
      <c r="D35" s="23">
        <v>2027</v>
      </c>
      <c r="E35" s="62">
        <f>SUM(F35:J35)</f>
        <v>0</v>
      </c>
      <c r="F35" s="26">
        <f>F40</f>
        <v>0</v>
      </c>
      <c r="G35" s="26">
        <f t="shared" ref="G35:J35" si="21">G40</f>
        <v>0</v>
      </c>
      <c r="H35" s="26">
        <f t="shared" si="21"/>
        <v>0</v>
      </c>
      <c r="I35" s="26">
        <f t="shared" si="21"/>
        <v>0</v>
      </c>
      <c r="J35" s="45">
        <f t="shared" si="21"/>
        <v>0</v>
      </c>
    </row>
    <row r="36" spans="2:10">
      <c r="B36" s="77"/>
      <c r="C36" s="74"/>
      <c r="D36" s="13" t="s">
        <v>12</v>
      </c>
      <c r="E36" s="15">
        <f>SUM(E32:E35)</f>
        <v>30038.2</v>
      </c>
      <c r="F36" s="15">
        <f t="shared" ref="F36:I36" si="22">SUM(F32:F35)</f>
        <v>18158.099999999999</v>
      </c>
      <c r="G36" s="15">
        <f t="shared" si="22"/>
        <v>9777.4</v>
      </c>
      <c r="H36" s="15">
        <f t="shared" si="22"/>
        <v>0</v>
      </c>
      <c r="I36" s="15">
        <f t="shared" si="22"/>
        <v>2102.6999999999998</v>
      </c>
      <c r="J36" s="39">
        <f>SUM(J32:J35)</f>
        <v>0</v>
      </c>
    </row>
    <row r="37" spans="2:10" ht="18" customHeight="1">
      <c r="B37" s="84" t="s">
        <v>57</v>
      </c>
      <c r="C37" s="90" t="s">
        <v>59</v>
      </c>
      <c r="D37" s="53">
        <v>2024</v>
      </c>
      <c r="E37" s="22">
        <f>SUM(F37:J37)</f>
        <v>0</v>
      </c>
      <c r="F37" s="58"/>
      <c r="G37" s="58"/>
      <c r="H37" s="58"/>
      <c r="I37" s="58"/>
      <c r="J37" s="59"/>
    </row>
    <row r="38" spans="2:10">
      <c r="B38" s="85"/>
      <c r="C38" s="74"/>
      <c r="D38" s="53">
        <v>2025</v>
      </c>
      <c r="E38" s="61">
        <f t="shared" ref="E38:E39" si="23">SUM(F38:J38)</f>
        <v>30038.2</v>
      </c>
      <c r="F38" s="54">
        <v>18158.099999999999</v>
      </c>
      <c r="G38" s="54">
        <v>9777.4</v>
      </c>
      <c r="H38" s="54"/>
      <c r="I38" s="54">
        <v>2102.6999999999998</v>
      </c>
      <c r="J38" s="55"/>
    </row>
    <row r="39" spans="2:10">
      <c r="B39" s="85"/>
      <c r="C39" s="74"/>
      <c r="D39" s="53">
        <v>2026</v>
      </c>
      <c r="E39" s="70">
        <f t="shared" si="23"/>
        <v>0</v>
      </c>
      <c r="F39" s="58"/>
      <c r="G39" s="58"/>
      <c r="H39" s="58"/>
      <c r="I39" s="58"/>
      <c r="J39" s="59"/>
    </row>
    <row r="40" spans="2:10">
      <c r="B40" s="85"/>
      <c r="C40" s="74"/>
      <c r="D40" s="23">
        <v>2027</v>
      </c>
      <c r="E40" s="62">
        <f>SUM(F40:J40)</f>
        <v>0</v>
      </c>
      <c r="F40" s="27"/>
      <c r="G40" s="27"/>
      <c r="H40" s="27"/>
      <c r="I40" s="27"/>
      <c r="J40" s="42"/>
    </row>
    <row r="41" spans="2:10">
      <c r="B41" s="86"/>
      <c r="C41" s="74"/>
      <c r="D41" s="13" t="s">
        <v>12</v>
      </c>
      <c r="E41" s="15">
        <f t="shared" ref="E41:J41" si="24">SUM(E37:E40)</f>
        <v>30038.2</v>
      </c>
      <c r="F41" s="15">
        <f t="shared" si="24"/>
        <v>18158.099999999999</v>
      </c>
      <c r="G41" s="15">
        <f t="shared" si="24"/>
        <v>9777.4</v>
      </c>
      <c r="H41" s="15">
        <f t="shared" si="24"/>
        <v>0</v>
      </c>
      <c r="I41" s="15">
        <f t="shared" si="24"/>
        <v>2102.6999999999998</v>
      </c>
      <c r="J41" s="39">
        <f t="shared" si="24"/>
        <v>0</v>
      </c>
    </row>
    <row r="42" spans="2:10">
      <c r="B42" s="40" t="s">
        <v>64</v>
      </c>
      <c r="C42" s="94"/>
      <c r="D42" s="94"/>
      <c r="E42" s="94"/>
      <c r="F42" s="94"/>
      <c r="G42" s="94"/>
      <c r="H42" s="94"/>
      <c r="I42" s="94"/>
      <c r="J42" s="95"/>
    </row>
    <row r="43" spans="2:10">
      <c r="B43" s="76" t="s">
        <v>65</v>
      </c>
      <c r="C43" s="90" t="s">
        <v>59</v>
      </c>
      <c r="D43" s="53">
        <v>2024</v>
      </c>
      <c r="E43" s="66">
        <f>SUM(F43:J43)</f>
        <v>0</v>
      </c>
      <c r="F43" s="67">
        <f>F48</f>
        <v>0</v>
      </c>
      <c r="G43" s="67">
        <f t="shared" ref="G43:I43" si="25">G48</f>
        <v>0</v>
      </c>
      <c r="H43" s="67">
        <f t="shared" si="25"/>
        <v>0</v>
      </c>
      <c r="I43" s="67">
        <f t="shared" si="25"/>
        <v>0</v>
      </c>
      <c r="J43" s="68">
        <f>J48</f>
        <v>0</v>
      </c>
    </row>
    <row r="44" spans="2:10">
      <c r="B44" s="76"/>
      <c r="C44" s="74"/>
      <c r="D44" s="53">
        <v>2025</v>
      </c>
      <c r="E44" s="61">
        <f t="shared" ref="E44:E45" si="26">SUM(F44:J44)</f>
        <v>0</v>
      </c>
      <c r="F44" s="56">
        <f>F49</f>
        <v>0</v>
      </c>
      <c r="G44" s="56">
        <f t="shared" ref="G44:J44" si="27">G49</f>
        <v>0</v>
      </c>
      <c r="H44" s="56">
        <f t="shared" si="27"/>
        <v>0</v>
      </c>
      <c r="I44" s="56">
        <f t="shared" si="27"/>
        <v>0</v>
      </c>
      <c r="J44" s="57">
        <f t="shared" si="27"/>
        <v>0</v>
      </c>
    </row>
    <row r="45" spans="2:10">
      <c r="B45" s="76"/>
      <c r="C45" s="74"/>
      <c r="D45" s="53">
        <v>2026</v>
      </c>
      <c r="E45" s="70">
        <f t="shared" si="26"/>
        <v>0</v>
      </c>
      <c r="F45" s="56">
        <f>F50</f>
        <v>0</v>
      </c>
      <c r="G45" s="56">
        <f t="shared" ref="G45:J45" si="28">G50</f>
        <v>0</v>
      </c>
      <c r="H45" s="56">
        <f t="shared" si="28"/>
        <v>0</v>
      </c>
      <c r="I45" s="56">
        <f t="shared" si="28"/>
        <v>0</v>
      </c>
      <c r="J45" s="57">
        <f t="shared" si="28"/>
        <v>0</v>
      </c>
    </row>
    <row r="46" spans="2:10">
      <c r="B46" s="76"/>
      <c r="C46" s="74"/>
      <c r="D46" s="23">
        <v>2027</v>
      </c>
      <c r="E46" s="62">
        <f>SUM(F46:J46)</f>
        <v>0</v>
      </c>
      <c r="F46" s="26">
        <f>F51</f>
        <v>0</v>
      </c>
      <c r="G46" s="26">
        <f t="shared" ref="G46:J46" si="29">G51</f>
        <v>0</v>
      </c>
      <c r="H46" s="26">
        <f t="shared" si="29"/>
        <v>0</v>
      </c>
      <c r="I46" s="26">
        <f t="shared" si="29"/>
        <v>0</v>
      </c>
      <c r="J46" s="45">
        <f t="shared" si="29"/>
        <v>0</v>
      </c>
    </row>
    <row r="47" spans="2:10">
      <c r="B47" s="77"/>
      <c r="C47" s="74"/>
      <c r="D47" s="13" t="s">
        <v>12</v>
      </c>
      <c r="E47" s="15">
        <f t="shared" ref="E47:J47" si="30">SUM(E43:E46)</f>
        <v>0</v>
      </c>
      <c r="F47" s="15">
        <f t="shared" si="30"/>
        <v>0</v>
      </c>
      <c r="G47" s="15">
        <f t="shared" si="30"/>
        <v>0</v>
      </c>
      <c r="H47" s="15">
        <f t="shared" si="30"/>
        <v>0</v>
      </c>
      <c r="I47" s="15">
        <f t="shared" si="30"/>
        <v>0</v>
      </c>
      <c r="J47" s="39">
        <f t="shared" si="30"/>
        <v>0</v>
      </c>
    </row>
    <row r="48" spans="2:10">
      <c r="B48" s="84" t="s">
        <v>66</v>
      </c>
      <c r="C48" s="90" t="s">
        <v>59</v>
      </c>
      <c r="D48" s="53">
        <v>2024</v>
      </c>
      <c r="E48" s="66">
        <f>SUM(F48:J48)</f>
        <v>0</v>
      </c>
      <c r="F48" s="58"/>
      <c r="G48" s="58"/>
      <c r="H48" s="58"/>
      <c r="I48" s="58"/>
      <c r="J48" s="59"/>
    </row>
    <row r="49" spans="2:10">
      <c r="B49" s="85"/>
      <c r="C49" s="74"/>
      <c r="D49" s="53">
        <v>2025</v>
      </c>
      <c r="E49" s="61">
        <f t="shared" ref="E49:E50" si="31">SUM(F49:J49)</f>
        <v>0</v>
      </c>
      <c r="F49" s="54"/>
      <c r="G49" s="54"/>
      <c r="H49" s="54"/>
      <c r="I49" s="54"/>
      <c r="J49" s="55"/>
    </row>
    <row r="50" spans="2:10">
      <c r="B50" s="85"/>
      <c r="C50" s="74"/>
      <c r="D50" s="53">
        <v>2026</v>
      </c>
      <c r="E50" s="70">
        <f t="shared" si="31"/>
        <v>0</v>
      </c>
      <c r="F50" s="58"/>
      <c r="G50" s="58"/>
      <c r="H50" s="58"/>
      <c r="I50" s="58"/>
      <c r="J50" s="59"/>
    </row>
    <row r="51" spans="2:10">
      <c r="B51" s="85"/>
      <c r="C51" s="74"/>
      <c r="D51" s="23">
        <v>2027</v>
      </c>
      <c r="E51" s="62">
        <f>SUM(F51:J51)</f>
        <v>0</v>
      </c>
      <c r="F51" s="27"/>
      <c r="G51" s="27"/>
      <c r="H51" s="27"/>
      <c r="I51" s="27"/>
      <c r="J51" s="42"/>
    </row>
    <row r="52" spans="2:10">
      <c r="B52" s="86"/>
      <c r="C52" s="74"/>
      <c r="D52" s="13" t="s">
        <v>12</v>
      </c>
      <c r="E52" s="15">
        <f t="shared" ref="E52:J52" si="32">SUM(E48:E51)</f>
        <v>0</v>
      </c>
      <c r="F52" s="15">
        <f t="shared" si="32"/>
        <v>0</v>
      </c>
      <c r="G52" s="15">
        <f t="shared" si="32"/>
        <v>0</v>
      </c>
      <c r="H52" s="15">
        <f t="shared" si="32"/>
        <v>0</v>
      </c>
      <c r="I52" s="15">
        <f t="shared" si="32"/>
        <v>0</v>
      </c>
      <c r="J52" s="39">
        <f t="shared" si="32"/>
        <v>0</v>
      </c>
    </row>
    <row r="53" spans="2:10">
      <c r="B53" s="71" t="s">
        <v>13</v>
      </c>
      <c r="C53" s="72"/>
      <c r="D53" s="17"/>
      <c r="E53" s="18"/>
      <c r="F53" s="18"/>
      <c r="G53" s="18"/>
      <c r="H53" s="18"/>
      <c r="I53" s="18"/>
      <c r="J53" s="41"/>
    </row>
    <row r="54" spans="2:10">
      <c r="B54" s="78" t="s">
        <v>14</v>
      </c>
      <c r="C54" s="74" t="s">
        <v>42</v>
      </c>
      <c r="D54" s="20">
        <v>2022</v>
      </c>
      <c r="E54" s="31">
        <f t="shared" ref="E54:E59" si="33">SUM(F54:J54)</f>
        <v>116414.3</v>
      </c>
      <c r="F54" s="24">
        <f t="shared" ref="F54:J58" si="34">F62+F127+F206+F226+F251</f>
        <v>0</v>
      </c>
      <c r="G54" s="24">
        <f t="shared" si="34"/>
        <v>15108.8</v>
      </c>
      <c r="H54" s="24">
        <f t="shared" si="34"/>
        <v>1261.1999999999998</v>
      </c>
      <c r="I54" s="24">
        <f t="shared" si="34"/>
        <v>100044.3</v>
      </c>
      <c r="J54" s="43">
        <f t="shared" si="34"/>
        <v>0</v>
      </c>
    </row>
    <row r="55" spans="2:10">
      <c r="B55" s="78"/>
      <c r="C55" s="74"/>
      <c r="D55" s="21">
        <v>2023</v>
      </c>
      <c r="E55" s="22">
        <f t="shared" si="33"/>
        <v>112950.90000000001</v>
      </c>
      <c r="F55" s="25">
        <f t="shared" si="34"/>
        <v>0</v>
      </c>
      <c r="G55" s="25">
        <f t="shared" si="34"/>
        <v>13614.9</v>
      </c>
      <c r="H55" s="25">
        <f t="shared" si="34"/>
        <v>3319.4</v>
      </c>
      <c r="I55" s="25">
        <f t="shared" si="34"/>
        <v>96016.6</v>
      </c>
      <c r="J55" s="44">
        <f t="shared" si="34"/>
        <v>0</v>
      </c>
    </row>
    <row r="56" spans="2:10">
      <c r="B56" s="78"/>
      <c r="C56" s="74"/>
      <c r="D56" s="53">
        <v>2024</v>
      </c>
      <c r="E56" s="22">
        <f t="shared" si="33"/>
        <v>134172.69999999998</v>
      </c>
      <c r="F56" s="25">
        <f t="shared" si="34"/>
        <v>0</v>
      </c>
      <c r="G56" s="25">
        <f t="shared" si="34"/>
        <v>17159</v>
      </c>
      <c r="H56" s="25">
        <f t="shared" si="34"/>
        <v>17479.099999999999</v>
      </c>
      <c r="I56" s="25">
        <f t="shared" si="34"/>
        <v>99534.599999999991</v>
      </c>
      <c r="J56" s="44">
        <f t="shared" si="34"/>
        <v>0</v>
      </c>
    </row>
    <row r="57" spans="2:10">
      <c r="B57" s="78"/>
      <c r="C57" s="74"/>
      <c r="D57" s="53">
        <v>2025</v>
      </c>
      <c r="E57" s="61">
        <f t="shared" si="33"/>
        <v>138389.6</v>
      </c>
      <c r="F57" s="56">
        <f t="shared" si="34"/>
        <v>0</v>
      </c>
      <c r="G57" s="56">
        <f t="shared" si="34"/>
        <v>13511</v>
      </c>
      <c r="H57" s="56">
        <f t="shared" si="34"/>
        <v>18361.8</v>
      </c>
      <c r="I57" s="56">
        <f t="shared" si="34"/>
        <v>106516.80000000002</v>
      </c>
      <c r="J57" s="57">
        <f t="shared" si="34"/>
        <v>0</v>
      </c>
    </row>
    <row r="58" spans="2:10">
      <c r="B58" s="78"/>
      <c r="C58" s="74"/>
      <c r="D58" s="53">
        <v>2026</v>
      </c>
      <c r="E58" s="70">
        <f t="shared" si="33"/>
        <v>114065.29999999999</v>
      </c>
      <c r="F58" s="56">
        <f t="shared" si="34"/>
        <v>0</v>
      </c>
      <c r="G58" s="56">
        <f t="shared" si="34"/>
        <v>13262.4</v>
      </c>
      <c r="H58" s="56">
        <f t="shared" si="34"/>
        <v>3264.9</v>
      </c>
      <c r="I58" s="56">
        <f t="shared" si="34"/>
        <v>97537.999999999985</v>
      </c>
      <c r="J58" s="57">
        <f t="shared" si="34"/>
        <v>0</v>
      </c>
    </row>
    <row r="59" spans="2:10">
      <c r="B59" s="78"/>
      <c r="C59" s="74"/>
      <c r="D59" s="23">
        <v>2027</v>
      </c>
      <c r="E59" s="62">
        <f t="shared" si="33"/>
        <v>115195.29999999999</v>
      </c>
      <c r="F59" s="26">
        <f>F67+F132+F211+F231+F256</f>
        <v>0</v>
      </c>
      <c r="G59" s="26">
        <f t="shared" ref="G59:J59" si="35">G67+G132+G211+G231+G256</f>
        <v>13262.4</v>
      </c>
      <c r="H59" s="26">
        <f t="shared" si="35"/>
        <v>3264.9</v>
      </c>
      <c r="I59" s="26">
        <f t="shared" si="35"/>
        <v>98667.999999999985</v>
      </c>
      <c r="J59" s="45">
        <f t="shared" si="35"/>
        <v>0</v>
      </c>
    </row>
    <row r="60" spans="2:10">
      <c r="B60" s="78"/>
      <c r="C60" s="74"/>
      <c r="D60" s="13" t="s">
        <v>12</v>
      </c>
      <c r="E60" s="15">
        <f>SUM(E54:E59)</f>
        <v>731188.10000000009</v>
      </c>
      <c r="F60" s="15">
        <f t="shared" ref="F60:I60" si="36">SUM(F54:F59)</f>
        <v>0</v>
      </c>
      <c r="G60" s="15">
        <f t="shared" si="36"/>
        <v>85918.499999999985</v>
      </c>
      <c r="H60" s="15">
        <f t="shared" si="36"/>
        <v>46951.3</v>
      </c>
      <c r="I60" s="15">
        <f t="shared" si="36"/>
        <v>598318.30000000005</v>
      </c>
      <c r="J60" s="39">
        <f>SUM(J54:J59)</f>
        <v>0</v>
      </c>
    </row>
    <row r="61" spans="2:10">
      <c r="B61" s="87" t="s">
        <v>16</v>
      </c>
      <c r="C61" s="88"/>
      <c r="D61" s="88"/>
      <c r="E61" s="88"/>
      <c r="F61" s="88"/>
      <c r="G61" s="88"/>
      <c r="H61" s="88"/>
      <c r="I61" s="88"/>
      <c r="J61" s="89"/>
    </row>
    <row r="62" spans="2:10">
      <c r="B62" s="78" t="s">
        <v>12</v>
      </c>
      <c r="C62" s="74" t="s">
        <v>18</v>
      </c>
      <c r="D62" s="20">
        <v>2022</v>
      </c>
      <c r="E62" s="31">
        <f>SUM(F62:J62)</f>
        <v>25481.3</v>
      </c>
      <c r="F62" s="32">
        <f>F74+F81+F88+F101+F108+F115</f>
        <v>0</v>
      </c>
      <c r="G62" s="32">
        <f t="shared" ref="G62:J62" si="37">G74+G81+G88+G101+G108+G115</f>
        <v>5854.9</v>
      </c>
      <c r="H62" s="32">
        <f t="shared" si="37"/>
        <v>843.9</v>
      </c>
      <c r="I62" s="32">
        <f t="shared" si="37"/>
        <v>18782.5</v>
      </c>
      <c r="J62" s="60">
        <f t="shared" si="37"/>
        <v>0</v>
      </c>
    </row>
    <row r="63" spans="2:10">
      <c r="B63" s="78"/>
      <c r="C63" s="74"/>
      <c r="D63" s="21">
        <v>2023</v>
      </c>
      <c r="E63" s="22">
        <f>SUM(F63:J63)</f>
        <v>27616</v>
      </c>
      <c r="F63" s="29">
        <f>F75+F82+F89+F95+F102+F109+F116</f>
        <v>0</v>
      </c>
      <c r="G63" s="29">
        <f t="shared" ref="G63:J63" si="38">G75+G82+G89+G95+G102+G109+G116</f>
        <v>6712</v>
      </c>
      <c r="H63" s="29">
        <f t="shared" si="38"/>
        <v>843.9</v>
      </c>
      <c r="I63" s="29">
        <f t="shared" si="38"/>
        <v>20060.099999999999</v>
      </c>
      <c r="J63" s="47">
        <f t="shared" si="38"/>
        <v>0</v>
      </c>
    </row>
    <row r="64" spans="2:10">
      <c r="B64" s="78"/>
      <c r="C64" s="74"/>
      <c r="D64" s="53">
        <v>2024</v>
      </c>
      <c r="E64" s="22">
        <f>SUM(F64:J64)</f>
        <v>31456.400000000001</v>
      </c>
      <c r="F64" s="29">
        <f>F69+F76+F83+F90+F96+F103+F110+F117</f>
        <v>0</v>
      </c>
      <c r="G64" s="29">
        <f t="shared" ref="G64:J64" si="39">G69+G76+G83+G90+G96+G103+G110+G117</f>
        <v>9210.6</v>
      </c>
      <c r="H64" s="29">
        <f t="shared" si="39"/>
        <v>843.9</v>
      </c>
      <c r="I64" s="29">
        <f t="shared" si="39"/>
        <v>21401.9</v>
      </c>
      <c r="J64" s="47">
        <f t="shared" si="39"/>
        <v>0</v>
      </c>
    </row>
    <row r="65" spans="2:10">
      <c r="B65" s="78"/>
      <c r="C65" s="74"/>
      <c r="D65" s="53">
        <v>2025</v>
      </c>
      <c r="E65" s="61">
        <f t="shared" ref="E65" si="40">SUM(F65:J65)</f>
        <v>33030.6</v>
      </c>
      <c r="F65" s="29">
        <f>F70+F77+F84+F91+F97+F104+F111+F118+F122</f>
        <v>0</v>
      </c>
      <c r="G65" s="29">
        <f t="shared" ref="G65:J65" si="41">G70+G77+G84+G91+G97+G104+G111+G118+G122</f>
        <v>6909</v>
      </c>
      <c r="H65" s="29">
        <f t="shared" si="41"/>
        <v>1796.4</v>
      </c>
      <c r="I65" s="29">
        <f t="shared" si="41"/>
        <v>24325.200000000001</v>
      </c>
      <c r="J65" s="47">
        <f t="shared" si="41"/>
        <v>0</v>
      </c>
    </row>
    <row r="66" spans="2:10">
      <c r="B66" s="78"/>
      <c r="C66" s="74"/>
      <c r="D66" s="53">
        <v>2026</v>
      </c>
      <c r="E66" s="70">
        <f>SUM(F66:J66)</f>
        <v>29027.7</v>
      </c>
      <c r="F66" s="29">
        <f t="shared" ref="F66:J66" si="42">F71+F78+F85+F92+F98+F105+F112+F119+F123</f>
        <v>0</v>
      </c>
      <c r="G66" s="29">
        <f t="shared" si="42"/>
        <v>6909</v>
      </c>
      <c r="H66" s="29">
        <f t="shared" si="42"/>
        <v>867.2</v>
      </c>
      <c r="I66" s="29">
        <f t="shared" si="42"/>
        <v>21251.5</v>
      </c>
      <c r="J66" s="47">
        <f t="shared" si="42"/>
        <v>0</v>
      </c>
    </row>
    <row r="67" spans="2:10">
      <c r="B67" s="78"/>
      <c r="C67" s="74"/>
      <c r="D67" s="23">
        <v>2027</v>
      </c>
      <c r="E67" s="62">
        <f>SUM(F67:J67)</f>
        <v>29247.7</v>
      </c>
      <c r="F67" s="29">
        <f>F72+F79+F86+F93+F99+F106+F113+F120+F124</f>
        <v>0</v>
      </c>
      <c r="G67" s="29">
        <f t="shared" ref="G67:I67" si="43">G72+G79+G86+G93+G99+G106+G113+G120+G124</f>
        <v>6909</v>
      </c>
      <c r="H67" s="29">
        <f t="shared" si="43"/>
        <v>867.2</v>
      </c>
      <c r="I67" s="29">
        <f t="shared" si="43"/>
        <v>21471.5</v>
      </c>
      <c r="J67" s="49">
        <f>J72+J79+J86+J93+J99+J106+J113+J120+J124</f>
        <v>0</v>
      </c>
    </row>
    <row r="68" spans="2:10">
      <c r="B68" s="78"/>
      <c r="C68" s="74"/>
      <c r="D68" s="13" t="s">
        <v>12</v>
      </c>
      <c r="E68" s="19">
        <f>SUM(E62:E67)</f>
        <v>175859.70000000004</v>
      </c>
      <c r="F68" s="19">
        <f t="shared" ref="F68:I68" si="44">SUM(F62:F67)</f>
        <v>0</v>
      </c>
      <c r="G68" s="19">
        <f t="shared" si="44"/>
        <v>42504.5</v>
      </c>
      <c r="H68" s="19">
        <f t="shared" si="44"/>
        <v>6062.5</v>
      </c>
      <c r="I68" s="19">
        <f t="shared" si="44"/>
        <v>127292.7</v>
      </c>
      <c r="J68" s="48">
        <f>SUM(J62:J67)</f>
        <v>0</v>
      </c>
    </row>
    <row r="69" spans="2:10">
      <c r="B69" s="75" t="s">
        <v>24</v>
      </c>
      <c r="C69" s="91" t="s">
        <v>18</v>
      </c>
      <c r="D69" s="53">
        <v>2024</v>
      </c>
      <c r="E69" s="22">
        <f>SUM(F69:J69)</f>
        <v>348.7</v>
      </c>
      <c r="F69" s="54"/>
      <c r="G69" s="54"/>
      <c r="H69" s="54"/>
      <c r="I69" s="54">
        <v>348.7</v>
      </c>
      <c r="J69" s="55"/>
    </row>
    <row r="70" spans="2:10">
      <c r="B70" s="76"/>
      <c r="C70" s="92"/>
      <c r="D70" s="53">
        <v>2025</v>
      </c>
      <c r="E70" s="22">
        <f t="shared" ref="E70" si="45">SUM(F70:J70)</f>
        <v>0</v>
      </c>
      <c r="F70" s="54"/>
      <c r="G70" s="54"/>
      <c r="H70" s="54"/>
      <c r="I70" s="54"/>
      <c r="J70" s="55"/>
    </row>
    <row r="71" spans="2:10">
      <c r="B71" s="76"/>
      <c r="C71" s="92"/>
      <c r="D71" s="53">
        <v>2026</v>
      </c>
      <c r="E71" s="70">
        <f>SUM(F71:J71)</f>
        <v>0</v>
      </c>
      <c r="F71" s="54"/>
      <c r="G71" s="54"/>
      <c r="H71" s="54"/>
      <c r="I71" s="54"/>
      <c r="J71" s="55"/>
    </row>
    <row r="72" spans="2:10">
      <c r="B72" s="76"/>
      <c r="C72" s="92"/>
      <c r="D72" s="23">
        <v>2027</v>
      </c>
      <c r="E72" s="22">
        <f>SUM(F72:J72)</f>
        <v>0</v>
      </c>
      <c r="F72" s="30"/>
      <c r="G72" s="30"/>
      <c r="H72" s="30"/>
      <c r="I72" s="30"/>
      <c r="J72" s="49"/>
    </row>
    <row r="73" spans="2:10">
      <c r="B73" s="77"/>
      <c r="C73" s="90"/>
      <c r="D73" s="13" t="s">
        <v>12</v>
      </c>
      <c r="E73" s="19">
        <f>SUM(E69:E72)</f>
        <v>348.7</v>
      </c>
      <c r="F73" s="19">
        <f t="shared" ref="F73:I73" si="46">SUM(F69:F72)</f>
        <v>0</v>
      </c>
      <c r="G73" s="19">
        <f t="shared" si="46"/>
        <v>0</v>
      </c>
      <c r="H73" s="19">
        <f t="shared" si="46"/>
        <v>0</v>
      </c>
      <c r="I73" s="19">
        <f t="shared" si="46"/>
        <v>348.7</v>
      </c>
      <c r="J73" s="48">
        <f>SUM(J69:J72)</f>
        <v>0</v>
      </c>
    </row>
    <row r="74" spans="2:10">
      <c r="B74" s="75" t="s">
        <v>17</v>
      </c>
      <c r="C74" s="74" t="s">
        <v>18</v>
      </c>
      <c r="D74" s="20">
        <v>2022</v>
      </c>
      <c r="E74" s="31">
        <f>SUM(F74:J74)</f>
        <v>12493</v>
      </c>
      <c r="F74" s="28"/>
      <c r="G74" s="28"/>
      <c r="H74" s="28"/>
      <c r="I74" s="28">
        <v>12493</v>
      </c>
      <c r="J74" s="46"/>
    </row>
    <row r="75" spans="2:10">
      <c r="B75" s="76"/>
      <c r="C75" s="74"/>
      <c r="D75" s="21">
        <v>2023</v>
      </c>
      <c r="E75" s="22">
        <f>SUM(F75:J75)</f>
        <v>13318.3</v>
      </c>
      <c r="F75" s="29"/>
      <c r="G75" s="29"/>
      <c r="H75" s="29"/>
      <c r="I75" s="29">
        <v>13318.3</v>
      </c>
      <c r="J75" s="47"/>
    </row>
    <row r="76" spans="2:10">
      <c r="B76" s="76"/>
      <c r="C76" s="74"/>
      <c r="D76" s="53">
        <v>2024</v>
      </c>
      <c r="E76" s="22">
        <f>SUM(F76:J76)</f>
        <v>11767.3</v>
      </c>
      <c r="F76" s="54"/>
      <c r="G76" s="54"/>
      <c r="H76" s="54"/>
      <c r="I76" s="54">
        <v>11767.3</v>
      </c>
      <c r="J76" s="55"/>
    </row>
    <row r="77" spans="2:10">
      <c r="B77" s="76"/>
      <c r="C77" s="74"/>
      <c r="D77" s="53">
        <v>2025</v>
      </c>
      <c r="E77" s="61">
        <f t="shared" ref="E77" si="47">SUM(F77:J77)</f>
        <v>17954.900000000001</v>
      </c>
      <c r="F77" s="54"/>
      <c r="G77" s="54"/>
      <c r="H77" s="54"/>
      <c r="I77" s="54">
        <v>17954.900000000001</v>
      </c>
      <c r="J77" s="55"/>
    </row>
    <row r="78" spans="2:10">
      <c r="B78" s="76"/>
      <c r="C78" s="74"/>
      <c r="D78" s="53">
        <v>2026</v>
      </c>
      <c r="E78" s="70">
        <f>SUM(F78:J78)</f>
        <v>14891.1</v>
      </c>
      <c r="F78" s="54"/>
      <c r="G78" s="54"/>
      <c r="H78" s="54"/>
      <c r="I78" s="54">
        <v>14891.1</v>
      </c>
      <c r="J78" s="55"/>
    </row>
    <row r="79" spans="2:10">
      <c r="B79" s="76"/>
      <c r="C79" s="74"/>
      <c r="D79" s="23">
        <v>2027</v>
      </c>
      <c r="E79" s="62">
        <f>SUM(F79:J79)</f>
        <v>15111.1</v>
      </c>
      <c r="F79" s="30"/>
      <c r="G79" s="30"/>
      <c r="H79" s="30"/>
      <c r="I79" s="30">
        <v>15111.1</v>
      </c>
      <c r="J79" s="49"/>
    </row>
    <row r="80" spans="2:10">
      <c r="B80" s="77"/>
      <c r="C80" s="74"/>
      <c r="D80" s="13" t="s">
        <v>12</v>
      </c>
      <c r="E80" s="19">
        <f>SUM(E74:E79)</f>
        <v>85535.700000000012</v>
      </c>
      <c r="F80" s="19">
        <f t="shared" ref="F80:I80" si="48">SUM(F74:F79)</f>
        <v>0</v>
      </c>
      <c r="G80" s="19">
        <f t="shared" si="48"/>
        <v>0</v>
      </c>
      <c r="H80" s="19">
        <f t="shared" si="48"/>
        <v>0</v>
      </c>
      <c r="I80" s="19">
        <f t="shared" si="48"/>
        <v>85535.700000000012</v>
      </c>
      <c r="J80" s="48">
        <f>SUM(J74:J79)</f>
        <v>0</v>
      </c>
    </row>
    <row r="81" spans="2:10">
      <c r="B81" s="75" t="s">
        <v>19</v>
      </c>
      <c r="C81" s="74" t="s">
        <v>18</v>
      </c>
      <c r="D81" s="20">
        <v>2022</v>
      </c>
      <c r="E81" s="31">
        <f>SUM(F81:J81)</f>
        <v>843.9</v>
      </c>
      <c r="F81" s="24"/>
      <c r="G81" s="24"/>
      <c r="H81" s="24">
        <v>843.9</v>
      </c>
      <c r="I81" s="24"/>
      <c r="J81" s="43"/>
    </row>
    <row r="82" spans="2:10">
      <c r="B82" s="76"/>
      <c r="C82" s="74"/>
      <c r="D82" s="21">
        <v>2023</v>
      </c>
      <c r="E82" s="22">
        <f>SUM(F82:J82)</f>
        <v>843.9</v>
      </c>
      <c r="F82" s="25"/>
      <c r="G82" s="25"/>
      <c r="H82" s="25">
        <v>843.9</v>
      </c>
      <c r="I82" s="25"/>
      <c r="J82" s="44"/>
    </row>
    <row r="83" spans="2:10">
      <c r="B83" s="76"/>
      <c r="C83" s="74"/>
      <c r="D83" s="53">
        <v>2024</v>
      </c>
      <c r="E83" s="22">
        <f>SUM(F83:J83)</f>
        <v>843.9</v>
      </c>
      <c r="F83" s="56"/>
      <c r="G83" s="56"/>
      <c r="H83" s="54">
        <v>843.9</v>
      </c>
      <c r="I83" s="56"/>
      <c r="J83" s="57"/>
    </row>
    <row r="84" spans="2:10">
      <c r="B84" s="76"/>
      <c r="C84" s="74"/>
      <c r="D84" s="53">
        <v>2025</v>
      </c>
      <c r="E84" s="61">
        <f t="shared" ref="E84" si="49">SUM(F84:J84)</f>
        <v>867.2</v>
      </c>
      <c r="F84" s="56"/>
      <c r="G84" s="56"/>
      <c r="H84" s="56">
        <v>867.2</v>
      </c>
      <c r="I84" s="56"/>
      <c r="J84" s="57"/>
    </row>
    <row r="85" spans="2:10">
      <c r="B85" s="76"/>
      <c r="C85" s="74"/>
      <c r="D85" s="53">
        <v>2026</v>
      </c>
      <c r="E85" s="70">
        <f>SUM(F85:J85)</f>
        <v>867.2</v>
      </c>
      <c r="F85" s="56"/>
      <c r="G85" s="56"/>
      <c r="H85" s="56">
        <v>867.2</v>
      </c>
      <c r="I85" s="56"/>
      <c r="J85" s="57"/>
    </row>
    <row r="86" spans="2:10">
      <c r="B86" s="76"/>
      <c r="C86" s="74"/>
      <c r="D86" s="23">
        <v>2027</v>
      </c>
      <c r="E86" s="62">
        <f>SUM(F86:J86)</f>
        <v>867.2</v>
      </c>
      <c r="F86" s="26"/>
      <c r="G86" s="26"/>
      <c r="H86" s="26">
        <v>867.2</v>
      </c>
      <c r="I86" s="26"/>
      <c r="J86" s="45"/>
    </row>
    <row r="87" spans="2:10">
      <c r="B87" s="77"/>
      <c r="C87" s="74"/>
      <c r="D87" s="13" t="s">
        <v>12</v>
      </c>
      <c r="E87" s="19">
        <f>SUM(E81:E86)</f>
        <v>5133.2999999999993</v>
      </c>
      <c r="F87" s="19">
        <f t="shared" ref="F87:I87" si="50">SUM(F81:F86)</f>
        <v>0</v>
      </c>
      <c r="G87" s="19">
        <f t="shared" si="50"/>
        <v>0</v>
      </c>
      <c r="H87" s="19">
        <f t="shared" si="50"/>
        <v>5133.2999999999993</v>
      </c>
      <c r="I87" s="19">
        <f t="shared" si="50"/>
        <v>0</v>
      </c>
      <c r="J87" s="48">
        <f>SUM(J81:J86)</f>
        <v>0</v>
      </c>
    </row>
    <row r="88" spans="2:10">
      <c r="B88" s="75" t="s">
        <v>20</v>
      </c>
      <c r="C88" s="74" t="s">
        <v>18</v>
      </c>
      <c r="D88" s="20">
        <v>2022</v>
      </c>
      <c r="E88" s="31">
        <f>SUM(F88:J88)</f>
        <v>826.4</v>
      </c>
      <c r="F88" s="28"/>
      <c r="G88" s="28"/>
      <c r="H88" s="28"/>
      <c r="I88" s="28">
        <v>826.4</v>
      </c>
      <c r="J88" s="46"/>
    </row>
    <row r="89" spans="2:10">
      <c r="B89" s="76"/>
      <c r="C89" s="74"/>
      <c r="D89" s="21">
        <v>2023</v>
      </c>
      <c r="E89" s="22">
        <f>SUM(F89:J89)</f>
        <v>632.5</v>
      </c>
      <c r="F89" s="29"/>
      <c r="G89" s="29"/>
      <c r="H89" s="29"/>
      <c r="I89" s="29">
        <v>632.5</v>
      </c>
      <c r="J89" s="47"/>
    </row>
    <row r="90" spans="2:10">
      <c r="B90" s="76"/>
      <c r="C90" s="74"/>
      <c r="D90" s="53">
        <v>2024</v>
      </c>
      <c r="E90" s="22">
        <f>SUM(F90:J90)</f>
        <v>657.6</v>
      </c>
      <c r="F90" s="54"/>
      <c r="G90" s="54"/>
      <c r="H90" s="54"/>
      <c r="I90" s="54">
        <v>657.6</v>
      </c>
      <c r="J90" s="55"/>
    </row>
    <row r="91" spans="2:10">
      <c r="B91" s="76"/>
      <c r="C91" s="74"/>
      <c r="D91" s="53">
        <v>2025</v>
      </c>
      <c r="E91" s="61">
        <f t="shared" ref="E91" si="51">SUM(F91:J91)</f>
        <v>83.8</v>
      </c>
      <c r="F91" s="54"/>
      <c r="G91" s="54"/>
      <c r="H91" s="54"/>
      <c r="I91" s="54">
        <v>83.8</v>
      </c>
      <c r="J91" s="55"/>
    </row>
    <row r="92" spans="2:10">
      <c r="B92" s="76"/>
      <c r="C92" s="74"/>
      <c r="D92" s="53">
        <v>2026</v>
      </c>
      <c r="E92" s="70">
        <f>SUM(F92:J92)</f>
        <v>57.6</v>
      </c>
      <c r="F92" s="54"/>
      <c r="G92" s="54"/>
      <c r="H92" s="54"/>
      <c r="I92" s="54">
        <v>57.6</v>
      </c>
      <c r="J92" s="55"/>
    </row>
    <row r="93" spans="2:10">
      <c r="B93" s="76"/>
      <c r="C93" s="74"/>
      <c r="D93" s="23">
        <v>2027</v>
      </c>
      <c r="E93" s="62">
        <f>SUM(F93:J93)</f>
        <v>57.6</v>
      </c>
      <c r="F93" s="30"/>
      <c r="G93" s="30"/>
      <c r="H93" s="30"/>
      <c r="I93" s="30">
        <v>57.6</v>
      </c>
      <c r="J93" s="49"/>
    </row>
    <row r="94" spans="2:10">
      <c r="B94" s="77"/>
      <c r="C94" s="74"/>
      <c r="D94" s="13" t="s">
        <v>12</v>
      </c>
      <c r="E94" s="19">
        <f>SUM(E88:E93)</f>
        <v>2315.5</v>
      </c>
      <c r="F94" s="19">
        <f t="shared" ref="F94:I94" si="52">SUM(F88:F93)</f>
        <v>0</v>
      </c>
      <c r="G94" s="19">
        <f t="shared" si="52"/>
        <v>0</v>
      </c>
      <c r="H94" s="19">
        <f t="shared" si="52"/>
        <v>0</v>
      </c>
      <c r="I94" s="19">
        <f t="shared" si="52"/>
        <v>2315.5</v>
      </c>
      <c r="J94" s="48">
        <f>SUM(J88:J93)</f>
        <v>0</v>
      </c>
    </row>
    <row r="95" spans="2:10">
      <c r="B95" s="76" t="s">
        <v>52</v>
      </c>
      <c r="C95" s="74" t="s">
        <v>18</v>
      </c>
      <c r="D95" s="21">
        <v>2023</v>
      </c>
      <c r="E95" s="22">
        <f>SUM(F95:J95)</f>
        <v>0</v>
      </c>
      <c r="F95" s="29"/>
      <c r="G95" s="29"/>
      <c r="H95" s="29"/>
      <c r="I95" s="29"/>
      <c r="J95" s="47"/>
    </row>
    <row r="96" spans="2:10">
      <c r="B96" s="76"/>
      <c r="C96" s="74"/>
      <c r="D96" s="53">
        <v>2024</v>
      </c>
      <c r="E96" s="22">
        <f>SUM(F96:J96)</f>
        <v>0</v>
      </c>
      <c r="F96" s="54"/>
      <c r="G96" s="54"/>
      <c r="H96" s="54"/>
      <c r="I96" s="54"/>
      <c r="J96" s="55"/>
    </row>
    <row r="97" spans="2:10">
      <c r="B97" s="76"/>
      <c r="C97" s="74"/>
      <c r="D97" s="53">
        <v>2025</v>
      </c>
      <c r="E97" s="61">
        <f t="shared" ref="E97" si="53">SUM(F97:J97)</f>
        <v>0</v>
      </c>
      <c r="F97" s="54"/>
      <c r="G97" s="54"/>
      <c r="H97" s="54"/>
      <c r="I97" s="54"/>
      <c r="J97" s="55"/>
    </row>
    <row r="98" spans="2:10">
      <c r="B98" s="76"/>
      <c r="C98" s="74"/>
      <c r="D98" s="53">
        <v>2026</v>
      </c>
      <c r="E98" s="70">
        <f>SUM(F98:J98)</f>
        <v>0</v>
      </c>
      <c r="F98" s="54"/>
      <c r="G98" s="54"/>
      <c r="H98" s="54"/>
      <c r="I98" s="54"/>
      <c r="J98" s="55"/>
    </row>
    <row r="99" spans="2:10">
      <c r="B99" s="76"/>
      <c r="C99" s="74"/>
      <c r="D99" s="23">
        <v>2027</v>
      </c>
      <c r="E99" s="62">
        <f>SUM(F99:J99)</f>
        <v>0</v>
      </c>
      <c r="F99" s="30"/>
      <c r="G99" s="30"/>
      <c r="H99" s="30"/>
      <c r="I99" s="30"/>
      <c r="J99" s="49"/>
    </row>
    <row r="100" spans="2:10">
      <c r="B100" s="77"/>
      <c r="C100" s="74"/>
      <c r="D100" s="13" t="s">
        <v>12</v>
      </c>
      <c r="E100" s="19">
        <f>SUM(E95:E99)</f>
        <v>0</v>
      </c>
      <c r="F100" s="19">
        <f t="shared" ref="F100:I100" si="54">SUM(F95:F99)</f>
        <v>0</v>
      </c>
      <c r="G100" s="19">
        <f t="shared" si="54"/>
        <v>0</v>
      </c>
      <c r="H100" s="19">
        <f t="shared" si="54"/>
        <v>0</v>
      </c>
      <c r="I100" s="19">
        <f t="shared" si="54"/>
        <v>0</v>
      </c>
      <c r="J100" s="48">
        <f>SUM(J95:J99)</f>
        <v>0</v>
      </c>
    </row>
    <row r="101" spans="2:10" ht="19.149999999999999" customHeight="1">
      <c r="B101" s="75" t="s">
        <v>21</v>
      </c>
      <c r="C101" s="74" t="s">
        <v>18</v>
      </c>
      <c r="D101" s="20">
        <v>2022</v>
      </c>
      <c r="E101" s="31">
        <f>SUM(F101:J101)</f>
        <v>10862.4</v>
      </c>
      <c r="F101" s="28"/>
      <c r="G101" s="28">
        <v>5431.2</v>
      </c>
      <c r="H101" s="28"/>
      <c r="I101" s="28">
        <v>5431.2</v>
      </c>
      <c r="J101" s="46"/>
    </row>
    <row r="102" spans="2:10" ht="18" customHeight="1">
      <c r="B102" s="76"/>
      <c r="C102" s="74"/>
      <c r="D102" s="21">
        <v>2023</v>
      </c>
      <c r="E102" s="22">
        <f>SUM(F102:J102)</f>
        <v>12120.4</v>
      </c>
      <c r="F102" s="29"/>
      <c r="G102" s="29">
        <v>6060.2</v>
      </c>
      <c r="H102" s="29"/>
      <c r="I102" s="29">
        <v>6060.2</v>
      </c>
      <c r="J102" s="47"/>
    </row>
    <row r="103" spans="2:10" ht="18" customHeight="1">
      <c r="B103" s="76"/>
      <c r="C103" s="74"/>
      <c r="D103" s="53">
        <v>2024</v>
      </c>
      <c r="E103" s="22">
        <f>SUM(F103:J103)</f>
        <v>17161.8</v>
      </c>
      <c r="F103" s="54"/>
      <c r="G103" s="54">
        <v>8580.9</v>
      </c>
      <c r="H103" s="54"/>
      <c r="I103" s="54">
        <v>8580.9</v>
      </c>
      <c r="J103" s="55"/>
    </row>
    <row r="104" spans="2:10" ht="20.45" customHeight="1">
      <c r="B104" s="76"/>
      <c r="C104" s="74"/>
      <c r="D104" s="53">
        <v>2025</v>
      </c>
      <c r="E104" s="61">
        <f t="shared" ref="E104" si="55">SUM(F104:J104)</f>
        <v>12471.6</v>
      </c>
      <c r="F104" s="54"/>
      <c r="G104" s="54">
        <v>6235.8</v>
      </c>
      <c r="H104" s="54"/>
      <c r="I104" s="54">
        <v>6235.8</v>
      </c>
      <c r="J104" s="55"/>
    </row>
    <row r="105" spans="2:10" ht="19.149999999999999" customHeight="1">
      <c r="B105" s="76"/>
      <c r="C105" s="74"/>
      <c r="D105" s="53">
        <v>2026</v>
      </c>
      <c r="E105" s="70">
        <f>SUM(F105:J105)</f>
        <v>12471.6</v>
      </c>
      <c r="F105" s="54"/>
      <c r="G105" s="54">
        <v>6235.8</v>
      </c>
      <c r="H105" s="54"/>
      <c r="I105" s="54">
        <v>6235.8</v>
      </c>
      <c r="J105" s="55"/>
    </row>
    <row r="106" spans="2:10" ht="19.149999999999999" customHeight="1">
      <c r="B106" s="76"/>
      <c r="C106" s="74"/>
      <c r="D106" s="23">
        <v>2027</v>
      </c>
      <c r="E106" s="62">
        <f>SUM(F106:J106)</f>
        <v>12471.6</v>
      </c>
      <c r="F106" s="30"/>
      <c r="G106" s="30">
        <v>6235.8</v>
      </c>
      <c r="H106" s="30"/>
      <c r="I106" s="30">
        <v>6235.8</v>
      </c>
      <c r="J106" s="49"/>
    </row>
    <row r="107" spans="2:10" ht="19.899999999999999" customHeight="1">
      <c r="B107" s="77"/>
      <c r="C107" s="74"/>
      <c r="D107" s="13" t="s">
        <v>12</v>
      </c>
      <c r="E107" s="19">
        <f>SUM(E101:E106)</f>
        <v>77559.399999999994</v>
      </c>
      <c r="F107" s="19">
        <f t="shared" ref="F107:I107" si="56">SUM(F101:F106)</f>
        <v>0</v>
      </c>
      <c r="G107" s="19">
        <f t="shared" si="56"/>
        <v>38779.699999999997</v>
      </c>
      <c r="H107" s="19">
        <f t="shared" si="56"/>
        <v>0</v>
      </c>
      <c r="I107" s="19">
        <f t="shared" si="56"/>
        <v>38779.699999999997</v>
      </c>
      <c r="J107" s="48">
        <f>SUM(J101:J106)</f>
        <v>0</v>
      </c>
    </row>
    <row r="108" spans="2:10">
      <c r="B108" s="75" t="s">
        <v>22</v>
      </c>
      <c r="C108" s="74" t="s">
        <v>18</v>
      </c>
      <c r="D108" s="20">
        <v>2022</v>
      </c>
      <c r="E108" s="31">
        <f>SUM(F108:J108)</f>
        <v>78.7</v>
      </c>
      <c r="F108" s="28"/>
      <c r="G108" s="28">
        <v>73.2</v>
      </c>
      <c r="H108" s="28"/>
      <c r="I108" s="28">
        <v>5.5</v>
      </c>
      <c r="J108" s="46"/>
    </row>
    <row r="109" spans="2:10">
      <c r="B109" s="76"/>
      <c r="C109" s="74"/>
      <c r="D109" s="21">
        <v>2023</v>
      </c>
      <c r="E109" s="22">
        <f>SUM(F109:J109)</f>
        <v>0</v>
      </c>
      <c r="F109" s="29"/>
      <c r="G109" s="29"/>
      <c r="H109" s="29"/>
      <c r="I109" s="29"/>
      <c r="J109" s="47"/>
    </row>
    <row r="110" spans="2:10">
      <c r="B110" s="76"/>
      <c r="C110" s="74"/>
      <c r="D110" s="53">
        <v>2024</v>
      </c>
      <c r="E110" s="22">
        <f>SUM(F110:J110)</f>
        <v>0</v>
      </c>
      <c r="F110" s="54"/>
      <c r="G110" s="54"/>
      <c r="H110" s="54"/>
      <c r="I110" s="54"/>
      <c r="J110" s="55"/>
    </row>
    <row r="111" spans="2:10">
      <c r="B111" s="76"/>
      <c r="C111" s="74"/>
      <c r="D111" s="53">
        <v>2025</v>
      </c>
      <c r="E111" s="61">
        <f t="shared" ref="E111" si="57">SUM(F111:J111)</f>
        <v>0</v>
      </c>
      <c r="F111" s="54"/>
      <c r="G111" s="54"/>
      <c r="H111" s="54"/>
      <c r="I111" s="54"/>
      <c r="J111" s="55"/>
    </row>
    <row r="112" spans="2:10">
      <c r="B112" s="76"/>
      <c r="C112" s="74"/>
      <c r="D112" s="53">
        <v>2026</v>
      </c>
      <c r="E112" s="70">
        <f>SUM(F112:J112)</f>
        <v>0</v>
      </c>
      <c r="F112" s="54"/>
      <c r="G112" s="54"/>
      <c r="H112" s="54"/>
      <c r="I112" s="54"/>
      <c r="J112" s="55"/>
    </row>
    <row r="113" spans="2:10">
      <c r="B113" s="76"/>
      <c r="C113" s="74"/>
      <c r="D113" s="23">
        <v>2027</v>
      </c>
      <c r="E113" s="62">
        <f>SUM(F113:J113)</f>
        <v>0</v>
      </c>
      <c r="F113" s="30"/>
      <c r="G113" s="30"/>
      <c r="H113" s="30"/>
      <c r="I113" s="30"/>
      <c r="J113" s="49"/>
    </row>
    <row r="114" spans="2:10">
      <c r="B114" s="77"/>
      <c r="C114" s="74"/>
      <c r="D114" s="13" t="s">
        <v>12</v>
      </c>
      <c r="E114" s="19">
        <f>SUM(E108:E113)</f>
        <v>78.7</v>
      </c>
      <c r="F114" s="19">
        <f t="shared" ref="F114:I114" si="58">SUM(F108:F113)</f>
        <v>0</v>
      </c>
      <c r="G114" s="19">
        <f t="shared" si="58"/>
        <v>73.2</v>
      </c>
      <c r="H114" s="19">
        <f t="shared" si="58"/>
        <v>0</v>
      </c>
      <c r="I114" s="19">
        <f t="shared" si="58"/>
        <v>5.5</v>
      </c>
      <c r="J114" s="48">
        <f>SUM(J108:J113)</f>
        <v>0</v>
      </c>
    </row>
    <row r="115" spans="2:10">
      <c r="B115" s="75" t="s">
        <v>56</v>
      </c>
      <c r="C115" s="74" t="s">
        <v>18</v>
      </c>
      <c r="D115" s="20">
        <v>2022</v>
      </c>
      <c r="E115" s="31">
        <f>SUM(F115:J115)</f>
        <v>376.9</v>
      </c>
      <c r="F115" s="28"/>
      <c r="G115" s="28">
        <v>350.5</v>
      </c>
      <c r="H115" s="28"/>
      <c r="I115" s="28">
        <v>26.4</v>
      </c>
      <c r="J115" s="46"/>
    </row>
    <row r="116" spans="2:10">
      <c r="B116" s="76"/>
      <c r="C116" s="74"/>
      <c r="D116" s="21">
        <v>2023</v>
      </c>
      <c r="E116" s="22">
        <f>SUM(F116:J116)</f>
        <v>700.9</v>
      </c>
      <c r="F116" s="29"/>
      <c r="G116" s="29">
        <v>651.79999999999995</v>
      </c>
      <c r="H116" s="29"/>
      <c r="I116" s="29">
        <v>49.1</v>
      </c>
      <c r="J116" s="47"/>
    </row>
    <row r="117" spans="2:10">
      <c r="B117" s="76"/>
      <c r="C117" s="74"/>
      <c r="D117" s="53">
        <v>2024</v>
      </c>
      <c r="E117" s="22">
        <f>SUM(F117:J117)</f>
        <v>677.1</v>
      </c>
      <c r="F117" s="54"/>
      <c r="G117" s="54">
        <v>629.70000000000005</v>
      </c>
      <c r="H117" s="54"/>
      <c r="I117" s="54">
        <v>47.4</v>
      </c>
      <c r="J117" s="55"/>
    </row>
    <row r="118" spans="2:10">
      <c r="B118" s="76"/>
      <c r="C118" s="74"/>
      <c r="D118" s="53">
        <v>2025</v>
      </c>
      <c r="E118" s="61">
        <f t="shared" ref="E118" si="59">SUM(F118:J118)</f>
        <v>723.90000000000009</v>
      </c>
      <c r="F118" s="54"/>
      <c r="G118" s="54">
        <v>673.2</v>
      </c>
      <c r="H118" s="54"/>
      <c r="I118" s="54">
        <v>50.7</v>
      </c>
      <c r="J118" s="55"/>
    </row>
    <row r="119" spans="2:10">
      <c r="B119" s="76"/>
      <c r="C119" s="74"/>
      <c r="D119" s="53">
        <v>2026</v>
      </c>
      <c r="E119" s="70">
        <f>SUM(F119:J119)</f>
        <v>740.2</v>
      </c>
      <c r="F119" s="54"/>
      <c r="G119" s="54">
        <v>673.2</v>
      </c>
      <c r="H119" s="54"/>
      <c r="I119" s="54">
        <v>67</v>
      </c>
      <c r="J119" s="55"/>
    </row>
    <row r="120" spans="2:10">
      <c r="B120" s="76"/>
      <c r="C120" s="74"/>
      <c r="D120" s="23">
        <v>2027</v>
      </c>
      <c r="E120" s="62">
        <f>SUM(F120:J120)</f>
        <v>740.2</v>
      </c>
      <c r="F120" s="30"/>
      <c r="G120" s="30">
        <v>673.2</v>
      </c>
      <c r="H120" s="30"/>
      <c r="I120" s="30">
        <v>67</v>
      </c>
      <c r="J120" s="49"/>
    </row>
    <row r="121" spans="2:10">
      <c r="B121" s="77"/>
      <c r="C121" s="74"/>
      <c r="D121" s="13" t="s">
        <v>12</v>
      </c>
      <c r="E121" s="19">
        <f>SUM(E115:E120)</f>
        <v>3959.2</v>
      </c>
      <c r="F121" s="19">
        <f t="shared" ref="F121:I121" si="60">SUM(F115:F120)</f>
        <v>0</v>
      </c>
      <c r="G121" s="19">
        <f t="shared" si="60"/>
        <v>3651.5999999999995</v>
      </c>
      <c r="H121" s="19">
        <f t="shared" si="60"/>
        <v>0</v>
      </c>
      <c r="I121" s="19">
        <f t="shared" si="60"/>
        <v>307.60000000000002</v>
      </c>
      <c r="J121" s="48">
        <f>SUM(J115:J120)</f>
        <v>0</v>
      </c>
    </row>
    <row r="122" spans="2:10">
      <c r="B122" s="75" t="s">
        <v>51</v>
      </c>
      <c r="C122" s="74" t="s">
        <v>18</v>
      </c>
      <c r="D122" s="20">
        <v>2025</v>
      </c>
      <c r="E122" s="63">
        <f>SUM(F122:J122)</f>
        <v>929.2</v>
      </c>
      <c r="F122" s="28"/>
      <c r="G122" s="28"/>
      <c r="H122" s="28">
        <v>929.2</v>
      </c>
      <c r="I122" s="28"/>
      <c r="J122" s="46"/>
    </row>
    <row r="123" spans="2:10">
      <c r="B123" s="76"/>
      <c r="C123" s="74"/>
      <c r="D123" s="21">
        <v>2026</v>
      </c>
      <c r="E123" s="22">
        <f t="shared" ref="E123:E124" si="61">SUM(F123:J123)</f>
        <v>0</v>
      </c>
      <c r="F123" s="29"/>
      <c r="G123" s="29"/>
      <c r="H123" s="29"/>
      <c r="I123" s="29"/>
      <c r="J123" s="47"/>
    </row>
    <row r="124" spans="2:10">
      <c r="B124" s="76"/>
      <c r="C124" s="74"/>
      <c r="D124" s="53">
        <v>2027</v>
      </c>
      <c r="E124" s="62">
        <f t="shared" si="61"/>
        <v>0</v>
      </c>
      <c r="F124" s="54"/>
      <c r="G124" s="54"/>
      <c r="H124" s="54"/>
      <c r="I124" s="54"/>
      <c r="J124" s="55"/>
    </row>
    <row r="125" spans="2:10">
      <c r="B125" s="77"/>
      <c r="C125" s="74"/>
      <c r="D125" s="13" t="s">
        <v>12</v>
      </c>
      <c r="E125" s="19">
        <f>SUM(E122:E124)</f>
        <v>929.2</v>
      </c>
      <c r="F125" s="19">
        <f t="shared" ref="F125:J125" si="62">SUM(F122:F124)</f>
        <v>0</v>
      </c>
      <c r="G125" s="19">
        <f t="shared" si="62"/>
        <v>0</v>
      </c>
      <c r="H125" s="19">
        <f t="shared" si="62"/>
        <v>929.2</v>
      </c>
      <c r="I125" s="19">
        <f t="shared" si="62"/>
        <v>0</v>
      </c>
      <c r="J125" s="48">
        <f t="shared" si="62"/>
        <v>0</v>
      </c>
    </row>
    <row r="126" spans="2:10">
      <c r="B126" s="96" t="s">
        <v>23</v>
      </c>
      <c r="C126" s="97"/>
      <c r="D126" s="97"/>
      <c r="E126" s="97"/>
      <c r="F126" s="97"/>
      <c r="G126" s="97"/>
      <c r="H126" s="97"/>
      <c r="I126" s="97"/>
      <c r="J126" s="98"/>
    </row>
    <row r="127" spans="2:10">
      <c r="B127" s="78" t="s">
        <v>12</v>
      </c>
      <c r="C127" s="74" t="s">
        <v>29</v>
      </c>
      <c r="D127" s="20">
        <v>2022</v>
      </c>
      <c r="E127" s="31">
        <f t="shared" ref="E127:E132" si="63">SUM(F127:J127)</f>
        <v>44963.4</v>
      </c>
      <c r="F127" s="28">
        <f>F134+F141+F153+F163+F170+F177+F184+F191+F198</f>
        <v>0</v>
      </c>
      <c r="G127" s="28">
        <f t="shared" ref="G127:J127" si="64">G134+G141+G153+G163+G170+G177+G184+G191+G198</f>
        <v>5954.2999999999993</v>
      </c>
      <c r="H127" s="28">
        <f t="shared" si="64"/>
        <v>173.2</v>
      </c>
      <c r="I127" s="28">
        <f t="shared" si="64"/>
        <v>38835.9</v>
      </c>
      <c r="J127" s="46">
        <f t="shared" si="64"/>
        <v>0</v>
      </c>
    </row>
    <row r="128" spans="2:10">
      <c r="B128" s="78"/>
      <c r="C128" s="74"/>
      <c r="D128" s="21">
        <v>2023</v>
      </c>
      <c r="E128" s="22">
        <f t="shared" si="63"/>
        <v>40258.200000000004</v>
      </c>
      <c r="F128" s="29">
        <f>F135+F142+F154+F157+F164+F171+F178+F185+F192+F199</f>
        <v>0</v>
      </c>
      <c r="G128" s="29">
        <f t="shared" ref="G128:J128" si="65">G135+G142+G154+G157+G164+G171+G178+G185+G192+G199</f>
        <v>6654.3</v>
      </c>
      <c r="H128" s="29">
        <f t="shared" si="65"/>
        <v>261</v>
      </c>
      <c r="I128" s="29">
        <f>I135+I142+I154+I157+I164+I171+I178+I185+I192+I199</f>
        <v>33342.9</v>
      </c>
      <c r="J128" s="47">
        <f t="shared" si="65"/>
        <v>0</v>
      </c>
    </row>
    <row r="129" spans="2:10">
      <c r="B129" s="78"/>
      <c r="C129" s="74"/>
      <c r="D129" s="53">
        <v>2024</v>
      </c>
      <c r="E129" s="22">
        <f t="shared" si="63"/>
        <v>54280.4</v>
      </c>
      <c r="F129" s="29">
        <f>F136+F143+F148+F155+F158+F165+F172+F179+F186+F193+F200</f>
        <v>0</v>
      </c>
      <c r="G129" s="29">
        <f t="shared" ref="G129:J129" si="66">G136+G143+G148+G155+G158+G165+G172+G179+G186+G193+G200</f>
        <v>7699.8</v>
      </c>
      <c r="H129" s="29">
        <f t="shared" si="66"/>
        <v>14446.7</v>
      </c>
      <c r="I129" s="29">
        <f>I136+I143+I148+I155+I158+I165+I172+I179+I186+I193+I200</f>
        <v>32133.9</v>
      </c>
      <c r="J129" s="47">
        <f t="shared" si="66"/>
        <v>0</v>
      </c>
    </row>
    <row r="130" spans="2:10">
      <c r="B130" s="78"/>
      <c r="C130" s="74"/>
      <c r="D130" s="53">
        <v>2025</v>
      </c>
      <c r="E130" s="61">
        <f t="shared" si="63"/>
        <v>50530.1</v>
      </c>
      <c r="F130" s="54">
        <f>F137+F144+F149+F159+F166+F173+F180+F187+F194+F201</f>
        <v>0</v>
      </c>
      <c r="G130" s="54">
        <f t="shared" ref="G130:J130" si="67">G137+G144+G149+G159+G166+G173+G180+G187+G194+G201</f>
        <v>6353.4</v>
      </c>
      <c r="H130" s="54">
        <f t="shared" si="67"/>
        <v>9490.2999999999993</v>
      </c>
      <c r="I130" s="54">
        <f t="shared" si="67"/>
        <v>34686.400000000001</v>
      </c>
      <c r="J130" s="55">
        <f t="shared" si="67"/>
        <v>0</v>
      </c>
    </row>
    <row r="131" spans="2:10">
      <c r="B131" s="78"/>
      <c r="C131" s="74"/>
      <c r="D131" s="53">
        <v>2026</v>
      </c>
      <c r="E131" s="70">
        <f t="shared" si="63"/>
        <v>36402.399999999994</v>
      </c>
      <c r="F131" s="54">
        <f>F138+F145+F150+F160+F167+F174+F181+F188+F195+F202</f>
        <v>0</v>
      </c>
      <c r="G131" s="54">
        <f t="shared" ref="G131:J131" si="68">G138+G145+G150+G160+G167+G174+G181+G188+G195+G202</f>
        <v>6353.4</v>
      </c>
      <c r="H131" s="54">
        <f t="shared" si="68"/>
        <v>209.2</v>
      </c>
      <c r="I131" s="54">
        <f t="shared" si="68"/>
        <v>29839.799999999996</v>
      </c>
      <c r="J131" s="55">
        <f t="shared" si="68"/>
        <v>0</v>
      </c>
    </row>
    <row r="132" spans="2:10">
      <c r="B132" s="78"/>
      <c r="C132" s="74"/>
      <c r="D132" s="23">
        <v>2027</v>
      </c>
      <c r="E132" s="62">
        <f t="shared" si="63"/>
        <v>36692.399999999994</v>
      </c>
      <c r="F132" s="54">
        <f>F139+F146+F151+F161+F168+F175+F182+F189+F196+F203</f>
        <v>0</v>
      </c>
      <c r="G132" s="54">
        <f t="shared" ref="G132:I132" si="69">G139+G146+G151+G161+G168+G175+G182+G189+G196+G203</f>
        <v>6353.4</v>
      </c>
      <c r="H132" s="54">
        <f t="shared" si="69"/>
        <v>209.2</v>
      </c>
      <c r="I132" s="54">
        <f t="shared" si="69"/>
        <v>30129.799999999996</v>
      </c>
      <c r="J132" s="55">
        <f>J139+J146+J151+J161+J168+J175+J182+J189+J196+J203</f>
        <v>0</v>
      </c>
    </row>
    <row r="133" spans="2:10">
      <c r="B133" s="78"/>
      <c r="C133" s="74"/>
      <c r="D133" s="13" t="s">
        <v>12</v>
      </c>
      <c r="E133" s="19">
        <f>SUM(E127:E132)</f>
        <v>263126.90000000002</v>
      </c>
      <c r="F133" s="19">
        <f t="shared" ref="F133:I133" si="70">SUM(F127:F132)</f>
        <v>0</v>
      </c>
      <c r="G133" s="19">
        <f t="shared" si="70"/>
        <v>39368.6</v>
      </c>
      <c r="H133" s="19">
        <f t="shared" si="70"/>
        <v>24789.600000000002</v>
      </c>
      <c r="I133" s="19">
        <f t="shared" si="70"/>
        <v>198968.69999999998</v>
      </c>
      <c r="J133" s="48">
        <f>SUM(J127:J132)</f>
        <v>0</v>
      </c>
    </row>
    <row r="134" spans="2:10">
      <c r="B134" s="75" t="s">
        <v>24</v>
      </c>
      <c r="C134" s="74" t="s">
        <v>25</v>
      </c>
      <c r="D134" s="20">
        <v>2022</v>
      </c>
      <c r="E134" s="31">
        <f>SUM(F134:J134)</f>
        <v>1029.2</v>
      </c>
      <c r="F134" s="28"/>
      <c r="G134" s="28"/>
      <c r="H134" s="28"/>
      <c r="I134" s="28">
        <v>1029.2</v>
      </c>
      <c r="J134" s="46"/>
    </row>
    <row r="135" spans="2:10">
      <c r="B135" s="76"/>
      <c r="C135" s="74"/>
      <c r="D135" s="21">
        <v>2023</v>
      </c>
      <c r="E135" s="22">
        <f>SUM(F135:J135)</f>
        <v>392</v>
      </c>
      <c r="F135" s="29"/>
      <c r="G135" s="29"/>
      <c r="H135" s="29"/>
      <c r="I135" s="29">
        <v>392</v>
      </c>
      <c r="J135" s="47"/>
    </row>
    <row r="136" spans="2:10">
      <c r="B136" s="76"/>
      <c r="C136" s="74"/>
      <c r="D136" s="21">
        <v>2024</v>
      </c>
      <c r="E136" s="22">
        <f>SUM(F136:J136)</f>
        <v>392</v>
      </c>
      <c r="F136" s="54"/>
      <c r="G136" s="54"/>
      <c r="H136" s="54"/>
      <c r="I136" s="54">
        <v>392</v>
      </c>
      <c r="J136" s="55"/>
    </row>
    <row r="137" spans="2:10">
      <c r="B137" s="76"/>
      <c r="C137" s="74"/>
      <c r="D137" s="53">
        <v>2025</v>
      </c>
      <c r="E137" s="61">
        <f t="shared" ref="E137" si="71">SUM(F137:J137)</f>
        <v>392</v>
      </c>
      <c r="F137" s="54"/>
      <c r="G137" s="54"/>
      <c r="H137" s="54"/>
      <c r="I137" s="54">
        <v>392</v>
      </c>
      <c r="J137" s="55"/>
    </row>
    <row r="138" spans="2:10">
      <c r="B138" s="76"/>
      <c r="C138" s="74"/>
      <c r="D138" s="53">
        <v>2026</v>
      </c>
      <c r="E138" s="70">
        <f>SUM(F138:J138)</f>
        <v>469.7</v>
      </c>
      <c r="F138" s="54"/>
      <c r="G138" s="54"/>
      <c r="H138" s="54"/>
      <c r="I138" s="54">
        <v>469.7</v>
      </c>
      <c r="J138" s="55"/>
    </row>
    <row r="139" spans="2:10">
      <c r="B139" s="76"/>
      <c r="C139" s="74"/>
      <c r="D139" s="23">
        <v>2027</v>
      </c>
      <c r="E139" s="62">
        <f>SUM(F139:J139)</f>
        <v>469.7</v>
      </c>
      <c r="F139" s="30"/>
      <c r="G139" s="30"/>
      <c r="H139" s="30"/>
      <c r="I139" s="30">
        <v>469.7</v>
      </c>
      <c r="J139" s="49"/>
    </row>
    <row r="140" spans="2:10">
      <c r="B140" s="77"/>
      <c r="C140" s="74"/>
      <c r="D140" s="13" t="s">
        <v>12</v>
      </c>
      <c r="E140" s="19">
        <f>SUM(E134:E139)</f>
        <v>3144.5999999999995</v>
      </c>
      <c r="F140" s="19">
        <f t="shared" ref="F140:I140" si="72">SUM(F134:F139)</f>
        <v>0</v>
      </c>
      <c r="G140" s="19">
        <f t="shared" si="72"/>
        <v>0</v>
      </c>
      <c r="H140" s="19">
        <f t="shared" si="72"/>
        <v>0</v>
      </c>
      <c r="I140" s="19">
        <f t="shared" si="72"/>
        <v>3144.5999999999995</v>
      </c>
      <c r="J140" s="48">
        <f>SUM(J134:J139)</f>
        <v>0</v>
      </c>
    </row>
    <row r="141" spans="2:10">
      <c r="B141" s="75" t="s">
        <v>17</v>
      </c>
      <c r="C141" s="74" t="s">
        <v>25</v>
      </c>
      <c r="D141" s="20">
        <v>2022</v>
      </c>
      <c r="E141" s="31">
        <f>SUM(F141:J141)</f>
        <v>17700.7</v>
      </c>
      <c r="F141" s="28"/>
      <c r="G141" s="28"/>
      <c r="H141" s="28"/>
      <c r="I141" s="28">
        <v>17700.7</v>
      </c>
      <c r="J141" s="46"/>
    </row>
    <row r="142" spans="2:10">
      <c r="B142" s="76"/>
      <c r="C142" s="74"/>
      <c r="D142" s="21">
        <v>2023</v>
      </c>
      <c r="E142" s="22">
        <f>SUM(F142:J142)</f>
        <v>19732.900000000001</v>
      </c>
      <c r="F142" s="29"/>
      <c r="G142" s="29"/>
      <c r="H142" s="29"/>
      <c r="I142" s="29">
        <v>19732.900000000001</v>
      </c>
      <c r="J142" s="47"/>
    </row>
    <row r="143" spans="2:10">
      <c r="B143" s="76"/>
      <c r="C143" s="74"/>
      <c r="D143" s="53">
        <v>2024</v>
      </c>
      <c r="E143" s="22">
        <f>SUM(F143:J143)</f>
        <v>17567.400000000001</v>
      </c>
      <c r="F143" s="54"/>
      <c r="G143" s="54"/>
      <c r="H143" s="54"/>
      <c r="I143" s="54">
        <v>17567.400000000001</v>
      </c>
      <c r="J143" s="55"/>
    </row>
    <row r="144" spans="2:10">
      <c r="B144" s="76"/>
      <c r="C144" s="74"/>
      <c r="D144" s="53">
        <v>2025</v>
      </c>
      <c r="E144" s="61">
        <f t="shared" ref="E144" si="73">SUM(F144:J144)</f>
        <v>21409.3</v>
      </c>
      <c r="F144" s="54"/>
      <c r="G144" s="54"/>
      <c r="H144" s="54"/>
      <c r="I144" s="54">
        <v>21409.3</v>
      </c>
      <c r="J144" s="55"/>
    </row>
    <row r="145" spans="2:10">
      <c r="B145" s="76"/>
      <c r="C145" s="74"/>
      <c r="D145" s="53">
        <v>2026</v>
      </c>
      <c r="E145" s="70">
        <f>SUM(F145:J145)</f>
        <v>19785.599999999999</v>
      </c>
      <c r="F145" s="54"/>
      <c r="G145" s="54"/>
      <c r="H145" s="54"/>
      <c r="I145" s="54">
        <v>19785.599999999999</v>
      </c>
      <c r="J145" s="55"/>
    </row>
    <row r="146" spans="2:10">
      <c r="B146" s="76"/>
      <c r="C146" s="74"/>
      <c r="D146" s="23">
        <v>2027</v>
      </c>
      <c r="E146" s="62">
        <f>SUM(F146:J146)</f>
        <v>20075.599999999999</v>
      </c>
      <c r="F146" s="30"/>
      <c r="G146" s="30"/>
      <c r="H146" s="30"/>
      <c r="I146" s="30">
        <v>20075.599999999999</v>
      </c>
      <c r="J146" s="49"/>
    </row>
    <row r="147" spans="2:10">
      <c r="B147" s="77"/>
      <c r="C147" s="74"/>
      <c r="D147" s="13" t="s">
        <v>12</v>
      </c>
      <c r="E147" s="19">
        <f>SUM(E141:E146)</f>
        <v>116271.5</v>
      </c>
      <c r="F147" s="19">
        <f t="shared" ref="F147:I147" si="74">SUM(F141:F146)</f>
        <v>0</v>
      </c>
      <c r="G147" s="19">
        <f t="shared" si="74"/>
        <v>0</v>
      </c>
      <c r="H147" s="19">
        <f t="shared" si="74"/>
        <v>0</v>
      </c>
      <c r="I147" s="19">
        <f t="shared" si="74"/>
        <v>116271.5</v>
      </c>
      <c r="J147" s="48">
        <f>SUM(J141:J146)</f>
        <v>0</v>
      </c>
    </row>
    <row r="148" spans="2:10">
      <c r="B148" s="75" t="s">
        <v>51</v>
      </c>
      <c r="C148" s="74" t="s">
        <v>60</v>
      </c>
      <c r="D148" s="20">
        <v>2024</v>
      </c>
      <c r="E148" s="63">
        <f>SUM(F148:J148)</f>
        <v>13887.5</v>
      </c>
      <c r="F148" s="28"/>
      <c r="G148" s="28"/>
      <c r="H148" s="28">
        <v>13887.5</v>
      </c>
      <c r="I148" s="28"/>
      <c r="J148" s="46"/>
    </row>
    <row r="149" spans="2:10">
      <c r="B149" s="76"/>
      <c r="C149" s="74"/>
      <c r="D149" s="21">
        <v>2025</v>
      </c>
      <c r="E149" s="22">
        <f t="shared" ref="E149" si="75">SUM(F149:J149)</f>
        <v>5181.1000000000004</v>
      </c>
      <c r="F149" s="29"/>
      <c r="G149" s="29"/>
      <c r="H149" s="29">
        <f>3315.8+1865.3</f>
        <v>5181.1000000000004</v>
      </c>
      <c r="I149" s="29"/>
      <c r="J149" s="47"/>
    </row>
    <row r="150" spans="2:10">
      <c r="B150" s="76"/>
      <c r="C150" s="74"/>
      <c r="D150" s="53">
        <v>2026</v>
      </c>
      <c r="E150" s="70">
        <f>SUM(F150:J150)</f>
        <v>0</v>
      </c>
      <c r="F150" s="54"/>
      <c r="G150" s="54"/>
      <c r="H150" s="54"/>
      <c r="I150" s="54"/>
      <c r="J150" s="55"/>
    </row>
    <row r="151" spans="2:10">
      <c r="B151" s="76"/>
      <c r="C151" s="74"/>
      <c r="D151" s="23">
        <v>2027</v>
      </c>
      <c r="E151" s="62">
        <f>SUM(F151:J151)</f>
        <v>0</v>
      </c>
      <c r="F151" s="30"/>
      <c r="G151" s="30"/>
      <c r="H151" s="30"/>
      <c r="I151" s="30"/>
      <c r="J151" s="49"/>
    </row>
    <row r="152" spans="2:10">
      <c r="B152" s="77"/>
      <c r="C152" s="74"/>
      <c r="D152" s="13" t="s">
        <v>12</v>
      </c>
      <c r="E152" s="19">
        <f>SUM(E148:E151)</f>
        <v>19068.599999999999</v>
      </c>
      <c r="F152" s="19">
        <f t="shared" ref="F152:I152" si="76">SUM(F148:F151)</f>
        <v>0</v>
      </c>
      <c r="G152" s="19">
        <f t="shared" si="76"/>
        <v>0</v>
      </c>
      <c r="H152" s="19">
        <f t="shared" si="76"/>
        <v>19068.599999999999</v>
      </c>
      <c r="I152" s="19">
        <f t="shared" si="76"/>
        <v>0</v>
      </c>
      <c r="J152" s="48">
        <f>SUM(J148:J151)</f>
        <v>0</v>
      </c>
    </row>
    <row r="153" spans="2:10">
      <c r="B153" s="75" t="s">
        <v>26</v>
      </c>
      <c r="C153" s="74" t="s">
        <v>27</v>
      </c>
      <c r="D153" s="20">
        <v>2022</v>
      </c>
      <c r="E153" s="31">
        <f>SUM(F153:J153)</f>
        <v>173.2</v>
      </c>
      <c r="F153" s="28"/>
      <c r="G153" s="28"/>
      <c r="H153" s="28">
        <v>173.2</v>
      </c>
      <c r="I153" s="28"/>
      <c r="J153" s="46"/>
    </row>
    <row r="154" spans="2:10">
      <c r="B154" s="76"/>
      <c r="C154" s="74"/>
      <c r="D154" s="21">
        <v>2023</v>
      </c>
      <c r="E154" s="22">
        <f>SUM(F154:J154)</f>
        <v>0</v>
      </c>
      <c r="F154" s="29"/>
      <c r="G154" s="29"/>
      <c r="H154" s="29"/>
      <c r="I154" s="29"/>
      <c r="J154" s="47"/>
    </row>
    <row r="155" spans="2:10">
      <c r="B155" s="76"/>
      <c r="C155" s="74"/>
      <c r="D155" s="53">
        <v>2024</v>
      </c>
      <c r="E155" s="22">
        <f>SUM(F155:J155)</f>
        <v>0</v>
      </c>
      <c r="F155" s="54"/>
      <c r="G155" s="54"/>
      <c r="H155" s="54"/>
      <c r="I155" s="54"/>
      <c r="J155" s="55"/>
    </row>
    <row r="156" spans="2:10">
      <c r="B156" s="77"/>
      <c r="C156" s="74"/>
      <c r="D156" s="13" t="s">
        <v>12</v>
      </c>
      <c r="E156" s="19">
        <f t="shared" ref="E156:J156" si="77">SUM(E153:E155)</f>
        <v>173.2</v>
      </c>
      <c r="F156" s="19">
        <f t="shared" si="77"/>
        <v>0</v>
      </c>
      <c r="G156" s="19">
        <f t="shared" si="77"/>
        <v>0</v>
      </c>
      <c r="H156" s="19">
        <f t="shared" si="77"/>
        <v>173.2</v>
      </c>
      <c r="I156" s="19">
        <f t="shared" si="77"/>
        <v>0</v>
      </c>
      <c r="J156" s="48">
        <f t="shared" si="77"/>
        <v>0</v>
      </c>
    </row>
    <row r="157" spans="2:10" ht="19.899999999999999" customHeight="1">
      <c r="B157" s="76" t="s">
        <v>48</v>
      </c>
      <c r="C157" s="74" t="s">
        <v>27</v>
      </c>
      <c r="D157" s="21">
        <v>2023</v>
      </c>
      <c r="E157" s="22">
        <f>SUM(F157:J157)</f>
        <v>261</v>
      </c>
      <c r="F157" s="29"/>
      <c r="G157" s="29"/>
      <c r="H157" s="29">
        <v>261</v>
      </c>
      <c r="I157" s="29"/>
      <c r="J157" s="47"/>
    </row>
    <row r="158" spans="2:10" ht="21" customHeight="1">
      <c r="B158" s="76"/>
      <c r="C158" s="74"/>
      <c r="D158" s="53">
        <v>2024</v>
      </c>
      <c r="E158" s="22">
        <f>SUM(F158:J158)</f>
        <v>559.20000000000005</v>
      </c>
      <c r="F158" s="54"/>
      <c r="G158" s="54"/>
      <c r="H158" s="54">
        <v>559.20000000000005</v>
      </c>
      <c r="I158" s="54"/>
      <c r="J158" s="55"/>
    </row>
    <row r="159" spans="2:10" ht="20.45" customHeight="1">
      <c r="B159" s="76"/>
      <c r="C159" s="74"/>
      <c r="D159" s="53">
        <v>2025</v>
      </c>
      <c r="E159" s="61">
        <f t="shared" ref="E159" si="78">SUM(F159:J159)</f>
        <v>4309.2</v>
      </c>
      <c r="F159" s="54"/>
      <c r="G159" s="54"/>
      <c r="H159" s="54">
        <v>4309.2</v>
      </c>
      <c r="I159" s="54"/>
      <c r="J159" s="55"/>
    </row>
    <row r="160" spans="2:10" ht="19.899999999999999" customHeight="1">
      <c r="B160" s="76"/>
      <c r="C160" s="74"/>
      <c r="D160" s="53">
        <v>2026</v>
      </c>
      <c r="E160" s="70">
        <f>SUM(F160:J160)</f>
        <v>209.2</v>
      </c>
      <c r="F160" s="54"/>
      <c r="G160" s="54"/>
      <c r="H160" s="54">
        <v>209.2</v>
      </c>
      <c r="I160" s="54"/>
      <c r="J160" s="55"/>
    </row>
    <row r="161" spans="2:10" ht="19.899999999999999" customHeight="1">
      <c r="B161" s="76"/>
      <c r="C161" s="74"/>
      <c r="D161" s="23">
        <v>2027</v>
      </c>
      <c r="E161" s="62">
        <f>SUM(F161:J161)</f>
        <v>209.2</v>
      </c>
      <c r="F161" s="30"/>
      <c r="G161" s="30"/>
      <c r="H161" s="30">
        <v>209.2</v>
      </c>
      <c r="I161" s="30"/>
      <c r="J161" s="49"/>
    </row>
    <row r="162" spans="2:10" ht="24.6" customHeight="1">
      <c r="B162" s="77"/>
      <c r="C162" s="74"/>
      <c r="D162" s="13" t="s">
        <v>12</v>
      </c>
      <c r="E162" s="19">
        <f>SUM(E157:E161)</f>
        <v>5547.7999999999993</v>
      </c>
      <c r="F162" s="19">
        <f t="shared" ref="F162:I162" si="79">SUM(F157:F161)</f>
        <v>0</v>
      </c>
      <c r="G162" s="19">
        <f t="shared" si="79"/>
        <v>0</v>
      </c>
      <c r="H162" s="19">
        <f t="shared" si="79"/>
        <v>5547.7999999999993</v>
      </c>
      <c r="I162" s="19">
        <f t="shared" si="79"/>
        <v>0</v>
      </c>
      <c r="J162" s="48">
        <f>SUM(J157:J161)</f>
        <v>0</v>
      </c>
    </row>
    <row r="163" spans="2:10">
      <c r="B163" s="75" t="s">
        <v>44</v>
      </c>
      <c r="C163" s="74" t="s">
        <v>61</v>
      </c>
      <c r="D163" s="20">
        <v>2022</v>
      </c>
      <c r="E163" s="31">
        <f>SUM(F163:J163)</f>
        <v>1994.9</v>
      </c>
      <c r="F163" s="28"/>
      <c r="G163" s="28"/>
      <c r="H163" s="28"/>
      <c r="I163" s="28">
        <f>500+1494.9</f>
        <v>1994.9</v>
      </c>
      <c r="J163" s="46"/>
    </row>
    <row r="164" spans="2:10">
      <c r="B164" s="76"/>
      <c r="C164" s="74"/>
      <c r="D164" s="21">
        <v>2023</v>
      </c>
      <c r="E164" s="22">
        <f>SUM(F164:J164)</f>
        <v>0</v>
      </c>
      <c r="F164" s="29"/>
      <c r="G164" s="29"/>
      <c r="H164" s="29"/>
      <c r="I164" s="29"/>
      <c r="J164" s="47"/>
    </row>
    <row r="165" spans="2:10">
      <c r="B165" s="76"/>
      <c r="C165" s="74"/>
      <c r="D165" s="53">
        <v>2024</v>
      </c>
      <c r="E165" s="22">
        <f>SUM(F165:J165)</f>
        <v>0</v>
      </c>
      <c r="F165" s="54"/>
      <c r="G165" s="54"/>
      <c r="H165" s="54"/>
      <c r="I165" s="54"/>
      <c r="J165" s="55"/>
    </row>
    <row r="166" spans="2:10">
      <c r="B166" s="76"/>
      <c r="C166" s="74"/>
      <c r="D166" s="53">
        <v>2025</v>
      </c>
      <c r="E166" s="61">
        <f t="shared" ref="E166" si="80">SUM(F166:J166)</f>
        <v>0</v>
      </c>
      <c r="F166" s="54"/>
      <c r="G166" s="54"/>
      <c r="H166" s="54"/>
      <c r="I166" s="54"/>
      <c r="J166" s="55"/>
    </row>
    <row r="167" spans="2:10">
      <c r="B167" s="76"/>
      <c r="C167" s="74"/>
      <c r="D167" s="53">
        <v>2026</v>
      </c>
      <c r="E167" s="70">
        <f>SUM(F167:J167)</f>
        <v>0</v>
      </c>
      <c r="F167" s="54"/>
      <c r="G167" s="54"/>
      <c r="H167" s="54"/>
      <c r="I167" s="54"/>
      <c r="J167" s="55"/>
    </row>
    <row r="168" spans="2:10">
      <c r="B168" s="76"/>
      <c r="C168" s="74"/>
      <c r="D168" s="23">
        <v>2027</v>
      </c>
      <c r="E168" s="62">
        <f>SUM(F168:J168)</f>
        <v>0</v>
      </c>
      <c r="F168" s="30"/>
      <c r="G168" s="30"/>
      <c r="H168" s="30"/>
      <c r="I168" s="30"/>
      <c r="J168" s="49"/>
    </row>
    <row r="169" spans="2:10">
      <c r="B169" s="77"/>
      <c r="C169" s="74"/>
      <c r="D169" s="13" t="s">
        <v>12</v>
      </c>
      <c r="E169" s="19">
        <f>SUM(E163:E168)</f>
        <v>1994.9</v>
      </c>
      <c r="F169" s="19">
        <f t="shared" ref="F169:I169" si="81">SUM(F163:F168)</f>
        <v>0</v>
      </c>
      <c r="G169" s="19">
        <f t="shared" si="81"/>
        <v>0</v>
      </c>
      <c r="H169" s="19">
        <f t="shared" si="81"/>
        <v>0</v>
      </c>
      <c r="I169" s="19">
        <f t="shared" si="81"/>
        <v>1994.9</v>
      </c>
      <c r="J169" s="48">
        <f>SUM(J163:J168)</f>
        <v>0</v>
      </c>
    </row>
    <row r="170" spans="2:10">
      <c r="B170" s="75" t="s">
        <v>46</v>
      </c>
      <c r="C170" s="74" t="s">
        <v>45</v>
      </c>
      <c r="D170" s="20">
        <v>2022</v>
      </c>
      <c r="E170" s="31">
        <f>SUM(F170:J170)</f>
        <v>675</v>
      </c>
      <c r="F170" s="28"/>
      <c r="G170" s="28"/>
      <c r="H170" s="28"/>
      <c r="I170" s="28">
        <v>675</v>
      </c>
      <c r="J170" s="46"/>
    </row>
    <row r="171" spans="2:10">
      <c r="B171" s="76"/>
      <c r="C171" s="74"/>
      <c r="D171" s="21">
        <v>2023</v>
      </c>
      <c r="E171" s="22">
        <f>SUM(F171:J171)</f>
        <v>0</v>
      </c>
      <c r="F171" s="29"/>
      <c r="G171" s="29"/>
      <c r="H171" s="29"/>
      <c r="I171" s="29"/>
      <c r="J171" s="47"/>
    </row>
    <row r="172" spans="2:10">
      <c r="B172" s="76"/>
      <c r="C172" s="74"/>
      <c r="D172" s="53">
        <v>2024</v>
      </c>
      <c r="E172" s="22">
        <f>SUM(F172:J172)</f>
        <v>0</v>
      </c>
      <c r="F172" s="54"/>
      <c r="G172" s="54"/>
      <c r="H172" s="54"/>
      <c r="I172" s="54"/>
      <c r="J172" s="55"/>
    </row>
    <row r="173" spans="2:10">
      <c r="B173" s="76"/>
      <c r="C173" s="74"/>
      <c r="D173" s="53">
        <v>2025</v>
      </c>
      <c r="E173" s="61">
        <f t="shared" ref="E173" si="82">SUM(F173:J173)</f>
        <v>0</v>
      </c>
      <c r="F173" s="54"/>
      <c r="G173" s="54"/>
      <c r="H173" s="54"/>
      <c r="I173" s="54"/>
      <c r="J173" s="55"/>
    </row>
    <row r="174" spans="2:10">
      <c r="B174" s="76"/>
      <c r="C174" s="74"/>
      <c r="D174" s="53">
        <v>2026</v>
      </c>
      <c r="E174" s="70">
        <f>SUM(F174:J174)</f>
        <v>0</v>
      </c>
      <c r="F174" s="54"/>
      <c r="G174" s="54"/>
      <c r="H174" s="54"/>
      <c r="I174" s="54"/>
      <c r="J174" s="55"/>
    </row>
    <row r="175" spans="2:10">
      <c r="B175" s="76"/>
      <c r="C175" s="74"/>
      <c r="D175" s="23">
        <v>2027</v>
      </c>
      <c r="E175" s="62">
        <f>SUM(F175:J175)</f>
        <v>0</v>
      </c>
      <c r="F175" s="30"/>
      <c r="G175" s="30"/>
      <c r="H175" s="30"/>
      <c r="I175" s="30"/>
      <c r="J175" s="49"/>
    </row>
    <row r="176" spans="2:10">
      <c r="B176" s="77"/>
      <c r="C176" s="74"/>
      <c r="D176" s="13" t="s">
        <v>12</v>
      </c>
      <c r="E176" s="19">
        <f>SUM(E170:E175)</f>
        <v>675</v>
      </c>
      <c r="F176" s="19">
        <f t="shared" ref="F176:I176" si="83">SUM(F170:F175)</f>
        <v>0</v>
      </c>
      <c r="G176" s="19">
        <f t="shared" si="83"/>
        <v>0</v>
      </c>
      <c r="H176" s="19">
        <f t="shared" si="83"/>
        <v>0</v>
      </c>
      <c r="I176" s="19">
        <f t="shared" si="83"/>
        <v>675</v>
      </c>
      <c r="J176" s="48">
        <f>SUM(J170:J175)</f>
        <v>0</v>
      </c>
    </row>
    <row r="177" spans="2:10">
      <c r="B177" s="75" t="s">
        <v>28</v>
      </c>
      <c r="C177" s="74" t="s">
        <v>29</v>
      </c>
      <c r="D177" s="20">
        <v>2022</v>
      </c>
      <c r="E177" s="31">
        <f>SUM(F177:J177)</f>
        <v>11768.7</v>
      </c>
      <c r="F177" s="28"/>
      <c r="G177" s="28"/>
      <c r="H177" s="28"/>
      <c r="I177" s="28">
        <v>11768.7</v>
      </c>
      <c r="J177" s="46"/>
    </row>
    <row r="178" spans="2:10">
      <c r="B178" s="76"/>
      <c r="C178" s="74"/>
      <c r="D178" s="21">
        <v>2023</v>
      </c>
      <c r="E178" s="22">
        <f>SUM(F178:J178)</f>
        <v>6563.7</v>
      </c>
      <c r="F178" s="29"/>
      <c r="G178" s="29"/>
      <c r="H178" s="29"/>
      <c r="I178" s="29">
        <v>6563.7</v>
      </c>
      <c r="J178" s="47"/>
    </row>
    <row r="179" spans="2:10">
      <c r="B179" s="76"/>
      <c r="C179" s="74"/>
      <c r="D179" s="53">
        <v>2024</v>
      </c>
      <c r="E179" s="22">
        <f>SUM(F179:J179)</f>
        <v>6474.7</v>
      </c>
      <c r="F179" s="54"/>
      <c r="G179" s="54"/>
      <c r="H179" s="54"/>
      <c r="I179" s="54">
        <v>6474.7</v>
      </c>
      <c r="J179" s="55"/>
    </row>
    <row r="180" spans="2:10">
      <c r="B180" s="76"/>
      <c r="C180" s="74"/>
      <c r="D180" s="53">
        <v>2025</v>
      </c>
      <c r="E180" s="61">
        <f t="shared" ref="E180" si="84">SUM(F180:J180)</f>
        <v>6531.7</v>
      </c>
      <c r="F180" s="54"/>
      <c r="G180" s="54"/>
      <c r="H180" s="54"/>
      <c r="I180" s="54">
        <v>6531.7</v>
      </c>
      <c r="J180" s="55"/>
    </row>
    <row r="181" spans="2:10">
      <c r="B181" s="76"/>
      <c r="C181" s="74"/>
      <c r="D181" s="53">
        <v>2026</v>
      </c>
      <c r="E181" s="70">
        <f>SUM(F181:J181)</f>
        <v>3231.1</v>
      </c>
      <c r="F181" s="54"/>
      <c r="G181" s="54"/>
      <c r="H181" s="54"/>
      <c r="I181" s="54">
        <v>3231.1</v>
      </c>
      <c r="J181" s="55"/>
    </row>
    <row r="182" spans="2:10">
      <c r="B182" s="76"/>
      <c r="C182" s="74"/>
      <c r="D182" s="23">
        <v>2027</v>
      </c>
      <c r="E182" s="62">
        <f>SUM(F182:J182)</f>
        <v>3231.1</v>
      </c>
      <c r="F182" s="30"/>
      <c r="G182" s="30"/>
      <c r="H182" s="30"/>
      <c r="I182" s="30">
        <v>3231.1</v>
      </c>
      <c r="J182" s="49"/>
    </row>
    <row r="183" spans="2:10">
      <c r="B183" s="77"/>
      <c r="C183" s="74"/>
      <c r="D183" s="13" t="s">
        <v>12</v>
      </c>
      <c r="E183" s="19">
        <f>SUM(E177:E182)</f>
        <v>37801</v>
      </c>
      <c r="F183" s="19">
        <f t="shared" ref="F183:I183" si="85">SUM(F177:F182)</f>
        <v>0</v>
      </c>
      <c r="G183" s="19">
        <f t="shared" si="85"/>
        <v>0</v>
      </c>
      <c r="H183" s="19">
        <f t="shared" si="85"/>
        <v>0</v>
      </c>
      <c r="I183" s="19">
        <f t="shared" si="85"/>
        <v>37801</v>
      </c>
      <c r="J183" s="48">
        <f>SUM(J177:J182)</f>
        <v>0</v>
      </c>
    </row>
    <row r="184" spans="2:10" ht="16.899999999999999" customHeight="1">
      <c r="B184" s="75" t="s">
        <v>21</v>
      </c>
      <c r="C184" s="74" t="s">
        <v>25</v>
      </c>
      <c r="D184" s="20">
        <v>2022</v>
      </c>
      <c r="E184" s="31">
        <f>SUM(F184:J184)</f>
        <v>11292.8</v>
      </c>
      <c r="F184" s="28"/>
      <c r="G184" s="28">
        <v>5646.4</v>
      </c>
      <c r="H184" s="28"/>
      <c r="I184" s="28">
        <v>5646.4</v>
      </c>
      <c r="J184" s="46"/>
    </row>
    <row r="185" spans="2:10" ht="18" customHeight="1">
      <c r="B185" s="76"/>
      <c r="C185" s="74"/>
      <c r="D185" s="21">
        <v>2023</v>
      </c>
      <c r="E185" s="22">
        <f>SUM(F185:J185)</f>
        <v>13308.6</v>
      </c>
      <c r="F185" s="29"/>
      <c r="G185" s="29">
        <v>6654.3</v>
      </c>
      <c r="H185" s="29"/>
      <c r="I185" s="29">
        <v>6654.3</v>
      </c>
      <c r="J185" s="47"/>
    </row>
    <row r="186" spans="2:10" ht="17.45" customHeight="1">
      <c r="B186" s="76"/>
      <c r="C186" s="74"/>
      <c r="D186" s="53">
        <v>2024</v>
      </c>
      <c r="E186" s="22">
        <f>SUM(F186:J186)</f>
        <v>15399.6</v>
      </c>
      <c r="F186" s="54"/>
      <c r="G186" s="54">
        <v>7699.8</v>
      </c>
      <c r="H186" s="54"/>
      <c r="I186" s="54">
        <v>7699.8</v>
      </c>
      <c r="J186" s="55"/>
    </row>
    <row r="187" spans="2:10" ht="19.149999999999999" customHeight="1">
      <c r="B187" s="76"/>
      <c r="C187" s="74"/>
      <c r="D187" s="53">
        <v>2025</v>
      </c>
      <c r="E187" s="61">
        <f t="shared" ref="E187" si="86">SUM(F187:J187)</f>
        <v>12706.8</v>
      </c>
      <c r="F187" s="54"/>
      <c r="G187" s="54">
        <v>6353.4</v>
      </c>
      <c r="H187" s="54"/>
      <c r="I187" s="54">
        <v>6353.4</v>
      </c>
      <c r="J187" s="55"/>
    </row>
    <row r="188" spans="2:10" ht="16.899999999999999" customHeight="1">
      <c r="B188" s="76"/>
      <c r="C188" s="74"/>
      <c r="D188" s="53">
        <v>2026</v>
      </c>
      <c r="E188" s="70">
        <f>SUM(F188:J188)</f>
        <v>12706.8</v>
      </c>
      <c r="F188" s="54"/>
      <c r="G188" s="54">
        <v>6353.4</v>
      </c>
      <c r="H188" s="54"/>
      <c r="I188" s="54">
        <v>6353.4</v>
      </c>
      <c r="J188" s="55"/>
    </row>
    <row r="189" spans="2:10" ht="16.899999999999999" customHeight="1">
      <c r="B189" s="76"/>
      <c r="C189" s="74"/>
      <c r="D189" s="23">
        <v>2027</v>
      </c>
      <c r="E189" s="62">
        <f>SUM(F189:J189)</f>
        <v>12706.8</v>
      </c>
      <c r="F189" s="30"/>
      <c r="G189" s="30">
        <v>6353.4</v>
      </c>
      <c r="H189" s="30"/>
      <c r="I189" s="30">
        <v>6353.4</v>
      </c>
      <c r="J189" s="55"/>
    </row>
    <row r="190" spans="2:10" ht="20.45" customHeight="1">
      <c r="B190" s="77"/>
      <c r="C190" s="74"/>
      <c r="D190" s="13" t="s">
        <v>12</v>
      </c>
      <c r="E190" s="19">
        <f>SUM(E184:E189)</f>
        <v>78121.400000000009</v>
      </c>
      <c r="F190" s="19">
        <f t="shared" ref="F190:J190" si="87">SUM(F184:F189)</f>
        <v>0</v>
      </c>
      <c r="G190" s="19">
        <f t="shared" si="87"/>
        <v>39060.700000000004</v>
      </c>
      <c r="H190" s="19">
        <f t="shared" si="87"/>
        <v>0</v>
      </c>
      <c r="I190" s="19">
        <f t="shared" si="87"/>
        <v>39060.700000000004</v>
      </c>
      <c r="J190" s="48">
        <f t="shared" si="87"/>
        <v>0</v>
      </c>
    </row>
    <row r="191" spans="2:10">
      <c r="B191" s="75" t="s">
        <v>22</v>
      </c>
      <c r="C191" s="74" t="s">
        <v>25</v>
      </c>
      <c r="D191" s="20">
        <v>2022</v>
      </c>
      <c r="E191" s="31">
        <f>SUM(F191:J191)</f>
        <v>228.9</v>
      </c>
      <c r="F191" s="28"/>
      <c r="G191" s="28">
        <v>212.9</v>
      </c>
      <c r="H191" s="28"/>
      <c r="I191" s="28">
        <v>16</v>
      </c>
      <c r="J191" s="46"/>
    </row>
    <row r="192" spans="2:10">
      <c r="B192" s="76"/>
      <c r="C192" s="74"/>
      <c r="D192" s="21">
        <v>2023</v>
      </c>
      <c r="E192" s="22">
        <f>SUM(F192:J192)</f>
        <v>0</v>
      </c>
      <c r="F192" s="29"/>
      <c r="G192" s="29"/>
      <c r="H192" s="29"/>
      <c r="I192" s="29"/>
      <c r="J192" s="47"/>
    </row>
    <row r="193" spans="2:10">
      <c r="B193" s="76"/>
      <c r="C193" s="74"/>
      <c r="D193" s="53">
        <v>2024</v>
      </c>
      <c r="E193" s="22">
        <f>SUM(F193:J193)</f>
        <v>0</v>
      </c>
      <c r="F193" s="54"/>
      <c r="G193" s="54"/>
      <c r="H193" s="54"/>
      <c r="I193" s="54"/>
      <c r="J193" s="55"/>
    </row>
    <row r="194" spans="2:10">
      <c r="B194" s="76"/>
      <c r="C194" s="74"/>
      <c r="D194" s="53">
        <v>2025</v>
      </c>
      <c r="E194" s="61">
        <f t="shared" ref="E194" si="88">SUM(F194:J194)</f>
        <v>0</v>
      </c>
      <c r="F194" s="54"/>
      <c r="G194" s="54"/>
      <c r="H194" s="54"/>
      <c r="I194" s="54"/>
      <c r="J194" s="55"/>
    </row>
    <row r="195" spans="2:10">
      <c r="B195" s="76"/>
      <c r="C195" s="74"/>
      <c r="D195" s="53">
        <v>2026</v>
      </c>
      <c r="E195" s="70">
        <f>SUM(F195:J195)</f>
        <v>0</v>
      </c>
      <c r="F195" s="54"/>
      <c r="G195" s="54"/>
      <c r="H195" s="54"/>
      <c r="I195" s="54"/>
      <c r="J195" s="55"/>
    </row>
    <row r="196" spans="2:10">
      <c r="B196" s="76"/>
      <c r="C196" s="74"/>
      <c r="D196" s="23">
        <v>2027</v>
      </c>
      <c r="E196" s="62">
        <f>SUM(F196:J196)</f>
        <v>0</v>
      </c>
      <c r="F196" s="30"/>
      <c r="G196" s="30"/>
      <c r="H196" s="30"/>
      <c r="I196" s="30"/>
      <c r="J196" s="49"/>
    </row>
    <row r="197" spans="2:10">
      <c r="B197" s="77"/>
      <c r="C197" s="74"/>
      <c r="D197" s="13" t="s">
        <v>12</v>
      </c>
      <c r="E197" s="19">
        <f>SUM(E191:E196)</f>
        <v>228.9</v>
      </c>
      <c r="F197" s="19">
        <f t="shared" ref="F197:I197" si="89">SUM(F191:F196)</f>
        <v>0</v>
      </c>
      <c r="G197" s="19">
        <f t="shared" si="89"/>
        <v>212.9</v>
      </c>
      <c r="H197" s="19">
        <f t="shared" si="89"/>
        <v>0</v>
      </c>
      <c r="I197" s="19">
        <f t="shared" si="89"/>
        <v>16</v>
      </c>
      <c r="J197" s="48">
        <f>SUM(J191:J196)</f>
        <v>0</v>
      </c>
    </row>
    <row r="198" spans="2:10">
      <c r="B198" s="75" t="s">
        <v>30</v>
      </c>
      <c r="C198" s="74" t="s">
        <v>25</v>
      </c>
      <c r="D198" s="20">
        <v>2022</v>
      </c>
      <c r="E198" s="31">
        <f>SUM(F198:J198)</f>
        <v>100</v>
      </c>
      <c r="F198" s="28"/>
      <c r="G198" s="28">
        <v>95</v>
      </c>
      <c r="H198" s="28"/>
      <c r="I198" s="28">
        <v>5</v>
      </c>
      <c r="J198" s="46"/>
    </row>
    <row r="199" spans="2:10">
      <c r="B199" s="76"/>
      <c r="C199" s="74"/>
      <c r="D199" s="21">
        <v>2023</v>
      </c>
      <c r="E199" s="22">
        <f>SUM(F199:J199)</f>
        <v>0</v>
      </c>
      <c r="F199" s="29"/>
      <c r="G199" s="29"/>
      <c r="H199" s="29"/>
      <c r="I199" s="29"/>
      <c r="J199" s="47"/>
    </row>
    <row r="200" spans="2:10">
      <c r="B200" s="76"/>
      <c r="C200" s="74"/>
      <c r="D200" s="53">
        <v>2024</v>
      </c>
      <c r="E200" s="22">
        <f>SUM(F200:J200)</f>
        <v>0</v>
      </c>
      <c r="F200" s="54"/>
      <c r="G200" s="54"/>
      <c r="H200" s="54"/>
      <c r="I200" s="54"/>
      <c r="J200" s="55"/>
    </row>
    <row r="201" spans="2:10">
      <c r="B201" s="76"/>
      <c r="C201" s="74"/>
      <c r="D201" s="53">
        <v>2025</v>
      </c>
      <c r="E201" s="61">
        <f t="shared" ref="E201" si="90">SUM(F201:J201)</f>
        <v>0</v>
      </c>
      <c r="F201" s="54"/>
      <c r="G201" s="54"/>
      <c r="H201" s="54"/>
      <c r="I201" s="54"/>
      <c r="J201" s="55"/>
    </row>
    <row r="202" spans="2:10">
      <c r="B202" s="76"/>
      <c r="C202" s="74"/>
      <c r="D202" s="53">
        <v>2026</v>
      </c>
      <c r="E202" s="70">
        <f>SUM(F202:J202)</f>
        <v>0</v>
      </c>
      <c r="F202" s="54"/>
      <c r="G202" s="54"/>
      <c r="H202" s="54"/>
      <c r="I202" s="54"/>
      <c r="J202" s="55"/>
    </row>
    <row r="203" spans="2:10">
      <c r="B203" s="76"/>
      <c r="C203" s="74"/>
      <c r="D203" s="23">
        <v>2027</v>
      </c>
      <c r="E203" s="62">
        <f>SUM(F203:J203)</f>
        <v>0</v>
      </c>
      <c r="F203" s="30"/>
      <c r="G203" s="30"/>
      <c r="H203" s="30"/>
      <c r="I203" s="30"/>
      <c r="J203" s="49"/>
    </row>
    <row r="204" spans="2:10">
      <c r="B204" s="77"/>
      <c r="C204" s="74"/>
      <c r="D204" s="13" t="s">
        <v>12</v>
      </c>
      <c r="E204" s="19">
        <f>SUM(E198:E203)</f>
        <v>100</v>
      </c>
      <c r="F204" s="19">
        <f t="shared" ref="F204:J204" si="91">SUM(F198:F203)</f>
        <v>0</v>
      </c>
      <c r="G204" s="19">
        <f t="shared" si="91"/>
        <v>95</v>
      </c>
      <c r="H204" s="19">
        <f t="shared" si="91"/>
        <v>0</v>
      </c>
      <c r="I204" s="19">
        <f t="shared" si="91"/>
        <v>5</v>
      </c>
      <c r="J204" s="48">
        <f t="shared" si="91"/>
        <v>0</v>
      </c>
    </row>
    <row r="205" spans="2:10">
      <c r="B205" s="96" t="s">
        <v>31</v>
      </c>
      <c r="C205" s="97"/>
      <c r="D205" s="97"/>
      <c r="E205" s="97"/>
      <c r="F205" s="97"/>
      <c r="G205" s="97"/>
      <c r="H205" s="97"/>
      <c r="I205" s="97"/>
      <c r="J205" s="98"/>
    </row>
    <row r="206" spans="2:10">
      <c r="B206" s="75" t="s">
        <v>12</v>
      </c>
      <c r="C206" s="74" t="s">
        <v>27</v>
      </c>
      <c r="D206" s="20">
        <v>2022</v>
      </c>
      <c r="E206" s="31">
        <f>SUM(F206:J206)</f>
        <v>32044.799999999999</v>
      </c>
      <c r="F206" s="28">
        <f>F213</f>
        <v>0</v>
      </c>
      <c r="G206" s="28">
        <f t="shared" ref="G206:J206" si="92">G213</f>
        <v>0</v>
      </c>
      <c r="H206" s="28">
        <f t="shared" si="92"/>
        <v>0</v>
      </c>
      <c r="I206" s="28">
        <f>I213</f>
        <v>32044.799999999999</v>
      </c>
      <c r="J206" s="46">
        <f t="shared" si="92"/>
        <v>0</v>
      </c>
    </row>
    <row r="207" spans="2:10">
      <c r="B207" s="76"/>
      <c r="C207" s="74"/>
      <c r="D207" s="21">
        <v>2023</v>
      </c>
      <c r="E207" s="22">
        <f>SUM(F207:J207)</f>
        <v>32949</v>
      </c>
      <c r="F207" s="29">
        <f t="shared" ref="F207:J207" si="93">F214</f>
        <v>0</v>
      </c>
      <c r="G207" s="29">
        <f t="shared" si="93"/>
        <v>0</v>
      </c>
      <c r="H207" s="29">
        <f t="shared" si="93"/>
        <v>0</v>
      </c>
      <c r="I207" s="29">
        <f t="shared" si="93"/>
        <v>32949</v>
      </c>
      <c r="J207" s="47">
        <f t="shared" si="93"/>
        <v>0</v>
      </c>
    </row>
    <row r="208" spans="2:10">
      <c r="B208" s="76"/>
      <c r="C208" s="74"/>
      <c r="D208" s="53">
        <v>2024</v>
      </c>
      <c r="E208" s="22">
        <f>SUM(F208:J208)</f>
        <v>39472.6</v>
      </c>
      <c r="F208" s="29">
        <f>F215+F220</f>
        <v>0</v>
      </c>
      <c r="G208" s="29">
        <f t="shared" ref="G208:J208" si="94">G215+G220</f>
        <v>0</v>
      </c>
      <c r="H208" s="29">
        <f>H215+H220</f>
        <v>0</v>
      </c>
      <c r="I208" s="29">
        <f t="shared" si="94"/>
        <v>39472.6</v>
      </c>
      <c r="J208" s="47">
        <f t="shared" si="94"/>
        <v>0</v>
      </c>
    </row>
    <row r="209" spans="2:12">
      <c r="B209" s="76"/>
      <c r="C209" s="74"/>
      <c r="D209" s="53">
        <v>2025</v>
      </c>
      <c r="E209" s="61">
        <f t="shared" ref="E209" si="95">SUM(F209:J209)</f>
        <v>41466.6</v>
      </c>
      <c r="F209" s="29">
        <f t="shared" ref="F209:J209" si="96">F216+F221</f>
        <v>0</v>
      </c>
      <c r="G209" s="29">
        <f t="shared" si="96"/>
        <v>0</v>
      </c>
      <c r="H209" s="29">
        <f t="shared" si="96"/>
        <v>0</v>
      </c>
      <c r="I209" s="29">
        <f t="shared" si="96"/>
        <v>41466.6</v>
      </c>
      <c r="J209" s="47">
        <f t="shared" si="96"/>
        <v>0</v>
      </c>
    </row>
    <row r="210" spans="2:12">
      <c r="B210" s="76"/>
      <c r="C210" s="74"/>
      <c r="D210" s="53">
        <v>2026</v>
      </c>
      <c r="E210" s="70">
        <f>SUM(F210:J210)</f>
        <v>41670</v>
      </c>
      <c r="F210" s="54">
        <f>F217+F222</f>
        <v>0</v>
      </c>
      <c r="G210" s="54">
        <f t="shared" ref="G210:I210" si="97">G217+G222</f>
        <v>0</v>
      </c>
      <c r="H210" s="54">
        <f t="shared" si="97"/>
        <v>0</v>
      </c>
      <c r="I210" s="54">
        <f t="shared" si="97"/>
        <v>41670</v>
      </c>
      <c r="J210" s="55">
        <f>J217+J222</f>
        <v>0</v>
      </c>
    </row>
    <row r="211" spans="2:12">
      <c r="B211" s="76"/>
      <c r="C211" s="74"/>
      <c r="D211" s="23">
        <v>2027</v>
      </c>
      <c r="E211" s="62">
        <f>SUM(F211:J211)</f>
        <v>42290</v>
      </c>
      <c r="F211" s="29">
        <f>F218+F223</f>
        <v>0</v>
      </c>
      <c r="G211" s="29">
        <f t="shared" ref="G211:I211" si="98">G218+G223</f>
        <v>0</v>
      </c>
      <c r="H211" s="29">
        <f t="shared" si="98"/>
        <v>0</v>
      </c>
      <c r="I211" s="29">
        <f t="shared" si="98"/>
        <v>42290</v>
      </c>
      <c r="J211" s="47">
        <f>J218+J223</f>
        <v>0</v>
      </c>
    </row>
    <row r="212" spans="2:12">
      <c r="B212" s="77"/>
      <c r="C212" s="74"/>
      <c r="D212" s="13" t="s">
        <v>12</v>
      </c>
      <c r="E212" s="19">
        <f>SUM(E206:E211)</f>
        <v>229893</v>
      </c>
      <c r="F212" s="19">
        <f t="shared" ref="F212:J212" si="99">SUM(F206:F211)</f>
        <v>0</v>
      </c>
      <c r="G212" s="19">
        <f t="shared" si="99"/>
        <v>0</v>
      </c>
      <c r="H212" s="19">
        <f t="shared" si="99"/>
        <v>0</v>
      </c>
      <c r="I212" s="19">
        <f t="shared" si="99"/>
        <v>229893</v>
      </c>
      <c r="J212" s="48">
        <f t="shared" si="99"/>
        <v>0</v>
      </c>
    </row>
    <row r="213" spans="2:12">
      <c r="B213" s="75" t="s">
        <v>17</v>
      </c>
      <c r="C213" s="74" t="s">
        <v>27</v>
      </c>
      <c r="D213" s="20">
        <v>2022</v>
      </c>
      <c r="E213" s="31">
        <f>SUM(F213:J213)</f>
        <v>32044.799999999999</v>
      </c>
      <c r="F213" s="28"/>
      <c r="G213" s="28"/>
      <c r="H213" s="28"/>
      <c r="I213" s="28">
        <v>32044.799999999999</v>
      </c>
      <c r="J213" s="46"/>
    </row>
    <row r="214" spans="2:12">
      <c r="B214" s="76"/>
      <c r="C214" s="74"/>
      <c r="D214" s="21">
        <v>2023</v>
      </c>
      <c r="E214" s="22">
        <f>SUM(F214:J214)</f>
        <v>32949</v>
      </c>
      <c r="F214" s="29"/>
      <c r="G214" s="29"/>
      <c r="H214" s="29"/>
      <c r="I214" s="29">
        <v>32949</v>
      </c>
      <c r="J214" s="47"/>
    </row>
    <row r="215" spans="2:12">
      <c r="B215" s="76"/>
      <c r="C215" s="74"/>
      <c r="D215" s="53">
        <v>2024</v>
      </c>
      <c r="E215" s="22">
        <f>SUM(F215:J215)</f>
        <v>39472.6</v>
      </c>
      <c r="F215" s="54"/>
      <c r="G215" s="54"/>
      <c r="H215" s="54"/>
      <c r="I215" s="54">
        <v>39472.6</v>
      </c>
      <c r="J215" s="55"/>
      <c r="L215" s="69"/>
    </row>
    <row r="216" spans="2:12">
      <c r="B216" s="76"/>
      <c r="C216" s="74"/>
      <c r="D216" s="53">
        <v>2025</v>
      </c>
      <c r="E216" s="61">
        <f t="shared" ref="E216" si="100">SUM(F216:J216)</f>
        <v>41466.6</v>
      </c>
      <c r="F216" s="54"/>
      <c r="G216" s="54"/>
      <c r="H216" s="54"/>
      <c r="I216" s="54">
        <v>41466.6</v>
      </c>
      <c r="J216" s="55"/>
    </row>
    <row r="217" spans="2:12">
      <c r="B217" s="76"/>
      <c r="C217" s="74"/>
      <c r="D217" s="53">
        <v>2026</v>
      </c>
      <c r="E217" s="70">
        <f>SUM(F217:J217)</f>
        <v>41670</v>
      </c>
      <c r="F217" s="54"/>
      <c r="G217" s="54"/>
      <c r="H217" s="54"/>
      <c r="I217" s="54">
        <v>41670</v>
      </c>
      <c r="J217" s="55"/>
    </row>
    <row r="218" spans="2:12">
      <c r="B218" s="76"/>
      <c r="C218" s="74"/>
      <c r="D218" s="23">
        <v>2027</v>
      </c>
      <c r="E218" s="62">
        <f>SUM(F218:J218)</f>
        <v>42290</v>
      </c>
      <c r="F218" s="30"/>
      <c r="G218" s="30"/>
      <c r="H218" s="30"/>
      <c r="I218" s="30">
        <v>42290</v>
      </c>
      <c r="J218" s="49"/>
    </row>
    <row r="219" spans="2:12">
      <c r="B219" s="77"/>
      <c r="C219" s="74"/>
      <c r="D219" s="13" t="s">
        <v>12</v>
      </c>
      <c r="E219" s="19">
        <f>SUM(E213:E218)</f>
        <v>229893</v>
      </c>
      <c r="F219" s="19">
        <f t="shared" ref="F219:I219" si="101">SUM(F213:F218)</f>
        <v>0</v>
      </c>
      <c r="G219" s="19">
        <f t="shared" si="101"/>
        <v>0</v>
      </c>
      <c r="H219" s="19">
        <f t="shared" si="101"/>
        <v>0</v>
      </c>
      <c r="I219" s="19">
        <f t="shared" si="101"/>
        <v>229893</v>
      </c>
      <c r="J219" s="48">
        <f>SUM(J213:J218)</f>
        <v>0</v>
      </c>
    </row>
    <row r="220" spans="2:12">
      <c r="B220" s="75" t="s">
        <v>51</v>
      </c>
      <c r="C220" s="74" t="s">
        <v>27</v>
      </c>
      <c r="D220" s="53">
        <v>2024</v>
      </c>
      <c r="E220" s="63">
        <f>SUM(F220:J220)</f>
        <v>0</v>
      </c>
      <c r="F220" s="54"/>
      <c r="G220" s="54"/>
      <c r="H220" s="54"/>
      <c r="I220" s="54"/>
      <c r="J220" s="55"/>
    </row>
    <row r="221" spans="2:12">
      <c r="B221" s="76"/>
      <c r="C221" s="74"/>
      <c r="D221" s="53">
        <v>2025</v>
      </c>
      <c r="E221" s="22">
        <f t="shared" ref="E221" si="102">SUM(F221:J221)</f>
        <v>0</v>
      </c>
      <c r="F221" s="54"/>
      <c r="G221" s="54"/>
      <c r="H221" s="54"/>
      <c r="I221" s="54"/>
      <c r="J221" s="55"/>
    </row>
    <row r="222" spans="2:12">
      <c r="B222" s="76"/>
      <c r="C222" s="74"/>
      <c r="D222" s="53">
        <v>2026</v>
      </c>
      <c r="E222" s="70">
        <f>SUM(F222:J222)</f>
        <v>0</v>
      </c>
      <c r="F222" s="54"/>
      <c r="G222" s="54"/>
      <c r="H222" s="54"/>
      <c r="I222" s="54"/>
      <c r="J222" s="55"/>
    </row>
    <row r="223" spans="2:12">
      <c r="B223" s="76"/>
      <c r="C223" s="74"/>
      <c r="D223" s="23">
        <v>2027</v>
      </c>
      <c r="E223" s="62">
        <f>SUM(F223:J223)</f>
        <v>0</v>
      </c>
      <c r="F223" s="30"/>
      <c r="G223" s="30"/>
      <c r="H223" s="30"/>
      <c r="I223" s="30"/>
      <c r="J223" s="49"/>
    </row>
    <row r="224" spans="2:12">
      <c r="B224" s="76"/>
      <c r="C224" s="74"/>
      <c r="D224" s="13" t="s">
        <v>12</v>
      </c>
      <c r="E224" s="19">
        <f>SUM(E220:E223)</f>
        <v>0</v>
      </c>
      <c r="F224" s="19">
        <f t="shared" ref="F224:I224" si="103">SUM(F220:F223)</f>
        <v>0</v>
      </c>
      <c r="G224" s="19">
        <f t="shared" si="103"/>
        <v>0</v>
      </c>
      <c r="H224" s="19">
        <f t="shared" si="103"/>
        <v>0</v>
      </c>
      <c r="I224" s="19">
        <f t="shared" si="103"/>
        <v>0</v>
      </c>
      <c r="J224" s="48">
        <f>SUM(J220:J223)</f>
        <v>0</v>
      </c>
    </row>
    <row r="225" spans="2:12">
      <c r="B225" s="96" t="s">
        <v>32</v>
      </c>
      <c r="C225" s="97"/>
      <c r="D225" s="97"/>
      <c r="E225" s="97"/>
      <c r="F225" s="97"/>
      <c r="G225" s="97"/>
      <c r="H225" s="97"/>
      <c r="I225" s="97"/>
      <c r="J225" s="98"/>
    </row>
    <row r="226" spans="2:12">
      <c r="B226" s="78" t="s">
        <v>12</v>
      </c>
      <c r="C226" s="74" t="s">
        <v>27</v>
      </c>
      <c r="D226" s="20">
        <v>2022</v>
      </c>
      <c r="E226" s="31">
        <f>SUM(F226:J226)</f>
        <v>7545.1</v>
      </c>
      <c r="F226" s="28">
        <f>F233</f>
        <v>0</v>
      </c>
      <c r="G226" s="28">
        <f t="shared" ref="G226:I226" si="104">G233</f>
        <v>0</v>
      </c>
      <c r="H226" s="28">
        <f t="shared" si="104"/>
        <v>0</v>
      </c>
      <c r="I226" s="28">
        <f t="shared" si="104"/>
        <v>7545.1</v>
      </c>
      <c r="J226" s="46">
        <f>J233</f>
        <v>0</v>
      </c>
    </row>
    <row r="227" spans="2:12">
      <c r="B227" s="78"/>
      <c r="C227" s="74"/>
      <c r="D227" s="21">
        <v>2023</v>
      </c>
      <c r="E227" s="22">
        <f>SUM(F227:J227)</f>
        <v>7467.3</v>
      </c>
      <c r="F227" s="29">
        <f>F234+F240</f>
        <v>0</v>
      </c>
      <c r="G227" s="29">
        <f>G234+G240</f>
        <v>0</v>
      </c>
      <c r="H227" s="29">
        <f>H234+H240</f>
        <v>408.5</v>
      </c>
      <c r="I227" s="29">
        <f>I234+I240</f>
        <v>7058.8</v>
      </c>
      <c r="J227" s="47">
        <f t="shared" ref="J227" si="105">J234+J240</f>
        <v>0</v>
      </c>
    </row>
    <row r="228" spans="2:12">
      <c r="B228" s="78"/>
      <c r="C228" s="74"/>
      <c r="D228" s="53">
        <v>2024</v>
      </c>
      <c r="E228" s="22">
        <f>SUM(F228:J228)</f>
        <v>4035.7</v>
      </c>
      <c r="F228" s="29">
        <f>F235+F241</f>
        <v>0</v>
      </c>
      <c r="G228" s="29">
        <f t="shared" ref="G228:J228" si="106">G235+G241</f>
        <v>0</v>
      </c>
      <c r="H228" s="29">
        <f t="shared" si="106"/>
        <v>0</v>
      </c>
      <c r="I228" s="29">
        <f t="shared" si="106"/>
        <v>4035.7</v>
      </c>
      <c r="J228" s="47">
        <f t="shared" si="106"/>
        <v>0</v>
      </c>
    </row>
    <row r="229" spans="2:12">
      <c r="B229" s="78"/>
      <c r="C229" s="74"/>
      <c r="D229" s="53">
        <v>2025</v>
      </c>
      <c r="E229" s="61">
        <f t="shared" ref="E229" si="107">SUM(F229:J229)</f>
        <v>7667.4000000000005</v>
      </c>
      <c r="F229" s="29">
        <f>F236+F242+F246</f>
        <v>0</v>
      </c>
      <c r="G229" s="29">
        <f t="shared" ref="G229:J229" si="108">G236+G242+G246</f>
        <v>0</v>
      </c>
      <c r="H229" s="29">
        <f t="shared" si="108"/>
        <v>4471.1000000000004</v>
      </c>
      <c r="I229" s="29">
        <f t="shared" si="108"/>
        <v>3196.3</v>
      </c>
      <c r="J229" s="47">
        <f t="shared" si="108"/>
        <v>0</v>
      </c>
    </row>
    <row r="230" spans="2:12">
      <c r="B230" s="78"/>
      <c r="C230" s="74"/>
      <c r="D230" s="53">
        <v>2026</v>
      </c>
      <c r="E230" s="70">
        <f>SUM(F230:J230)</f>
        <v>1934.4</v>
      </c>
      <c r="F230" s="29">
        <f t="shared" ref="F230:J230" si="109">F237+F243+F247</f>
        <v>0</v>
      </c>
      <c r="G230" s="29">
        <f t="shared" si="109"/>
        <v>0</v>
      </c>
      <c r="H230" s="29">
        <f t="shared" si="109"/>
        <v>0</v>
      </c>
      <c r="I230" s="29">
        <f t="shared" si="109"/>
        <v>1934.4</v>
      </c>
      <c r="J230" s="47">
        <f t="shared" si="109"/>
        <v>0</v>
      </c>
    </row>
    <row r="231" spans="2:12">
      <c r="B231" s="78"/>
      <c r="C231" s="74"/>
      <c r="D231" s="23">
        <v>2027</v>
      </c>
      <c r="E231" s="62">
        <f>SUM(F231:J231)</f>
        <v>1934.4</v>
      </c>
      <c r="F231" s="29">
        <f>F238+F244+F248</f>
        <v>0</v>
      </c>
      <c r="G231" s="29">
        <f t="shared" ref="G231:I231" si="110">G238+G244+G248</f>
        <v>0</v>
      </c>
      <c r="H231" s="29">
        <f t="shared" si="110"/>
        <v>0</v>
      </c>
      <c r="I231" s="29">
        <f t="shared" si="110"/>
        <v>1934.4</v>
      </c>
      <c r="J231" s="49">
        <f>J238+J244+J248</f>
        <v>0</v>
      </c>
    </row>
    <row r="232" spans="2:12">
      <c r="B232" s="78"/>
      <c r="C232" s="74"/>
      <c r="D232" s="13" t="s">
        <v>12</v>
      </c>
      <c r="E232" s="19">
        <f>SUM(E226:E231)</f>
        <v>30584.300000000007</v>
      </c>
      <c r="F232" s="19">
        <f t="shared" ref="F232:J232" si="111">SUM(F226:F231)</f>
        <v>0</v>
      </c>
      <c r="G232" s="19">
        <f t="shared" si="111"/>
        <v>0</v>
      </c>
      <c r="H232" s="19">
        <f t="shared" si="111"/>
        <v>4879.6000000000004</v>
      </c>
      <c r="I232" s="19">
        <f t="shared" si="111"/>
        <v>25704.700000000004</v>
      </c>
      <c r="J232" s="48">
        <f t="shared" si="111"/>
        <v>0</v>
      </c>
    </row>
    <row r="233" spans="2:12">
      <c r="B233" s="75" t="s">
        <v>33</v>
      </c>
      <c r="C233" s="74" t="s">
        <v>27</v>
      </c>
      <c r="D233" s="20">
        <v>2022</v>
      </c>
      <c r="E233" s="31">
        <f>SUM(F233:J233)</f>
        <v>7545.1</v>
      </c>
      <c r="F233" s="28"/>
      <c r="G233" s="28"/>
      <c r="H233" s="28"/>
      <c r="I233" s="28">
        <f>7075.1+470</f>
        <v>7545.1</v>
      </c>
      <c r="J233" s="46"/>
    </row>
    <row r="234" spans="2:12">
      <c r="B234" s="76"/>
      <c r="C234" s="74"/>
      <c r="D234" s="21">
        <v>2023</v>
      </c>
      <c r="E234" s="22">
        <f>SUM(F234:J234)</f>
        <v>7058.8</v>
      </c>
      <c r="F234" s="29"/>
      <c r="G234" s="29"/>
      <c r="H234" s="29"/>
      <c r="I234" s="29">
        <v>7058.8</v>
      </c>
      <c r="J234" s="47"/>
    </row>
    <row r="235" spans="2:12">
      <c r="B235" s="76"/>
      <c r="C235" s="74"/>
      <c r="D235" s="53">
        <v>2024</v>
      </c>
      <c r="E235" s="22">
        <f>SUM(F235:J235)</f>
        <v>4035.7</v>
      </c>
      <c r="F235" s="54"/>
      <c r="G235" s="54"/>
      <c r="H235" s="54"/>
      <c r="I235" s="54">
        <v>4035.7</v>
      </c>
      <c r="J235" s="55"/>
      <c r="L235" s="69"/>
    </row>
    <row r="236" spans="2:12">
      <c r="B236" s="76"/>
      <c r="C236" s="74"/>
      <c r="D236" s="53">
        <v>2025</v>
      </c>
      <c r="E236" s="61">
        <f t="shared" ref="E236" si="112">SUM(F236:J236)</f>
        <v>2807.5</v>
      </c>
      <c r="F236" s="54"/>
      <c r="G236" s="54"/>
      <c r="H236" s="54"/>
      <c r="I236" s="54">
        <v>2807.5</v>
      </c>
      <c r="J236" s="55"/>
    </row>
    <row r="237" spans="2:12">
      <c r="B237" s="76"/>
      <c r="C237" s="74"/>
      <c r="D237" s="53">
        <v>2026</v>
      </c>
      <c r="E237" s="70">
        <f>SUM(F237:J237)</f>
        <v>1934.4</v>
      </c>
      <c r="F237" s="54"/>
      <c r="G237" s="54"/>
      <c r="H237" s="54"/>
      <c r="I237" s="54">
        <v>1934.4</v>
      </c>
      <c r="J237" s="55"/>
    </row>
    <row r="238" spans="2:12">
      <c r="B238" s="76"/>
      <c r="C238" s="74"/>
      <c r="D238" s="23">
        <v>2027</v>
      </c>
      <c r="E238" s="62">
        <f>SUM(F238:J238)</f>
        <v>1934.4</v>
      </c>
      <c r="F238" s="30"/>
      <c r="G238" s="30"/>
      <c r="H238" s="30"/>
      <c r="I238" s="30">
        <v>1934.4</v>
      </c>
      <c r="J238" s="49"/>
    </row>
    <row r="239" spans="2:12">
      <c r="B239" s="77"/>
      <c r="C239" s="74"/>
      <c r="D239" s="13" t="s">
        <v>12</v>
      </c>
      <c r="E239" s="19">
        <f>SUM(E233:E238)</f>
        <v>25315.900000000005</v>
      </c>
      <c r="F239" s="19">
        <f t="shared" ref="F239:I239" si="113">SUM(F233:F238)</f>
        <v>0</v>
      </c>
      <c r="G239" s="19">
        <f t="shared" si="113"/>
        <v>0</v>
      </c>
      <c r="H239" s="19">
        <f t="shared" si="113"/>
        <v>0</v>
      </c>
      <c r="I239" s="19">
        <f t="shared" si="113"/>
        <v>25315.900000000005</v>
      </c>
      <c r="J239" s="48">
        <f>SUM(J233:J238)</f>
        <v>0</v>
      </c>
    </row>
    <row r="240" spans="2:12">
      <c r="B240" s="76" t="s">
        <v>51</v>
      </c>
      <c r="C240" s="91" t="s">
        <v>27</v>
      </c>
      <c r="D240" s="21">
        <v>2023</v>
      </c>
      <c r="E240" s="22">
        <f>SUM(F240:J240)</f>
        <v>408.5</v>
      </c>
      <c r="F240" s="29"/>
      <c r="G240" s="29"/>
      <c r="H240" s="29">
        <v>408.5</v>
      </c>
      <c r="I240" s="29"/>
      <c r="J240" s="47"/>
    </row>
    <row r="241" spans="2:10">
      <c r="B241" s="76"/>
      <c r="C241" s="92"/>
      <c r="D241" s="53">
        <v>2024</v>
      </c>
      <c r="E241" s="22">
        <f>SUM(F241:J241)</f>
        <v>0</v>
      </c>
      <c r="F241" s="54"/>
      <c r="G241" s="54"/>
      <c r="H241" s="54"/>
      <c r="I241" s="54"/>
      <c r="J241" s="55"/>
    </row>
    <row r="242" spans="2:10">
      <c r="B242" s="76"/>
      <c r="C242" s="92"/>
      <c r="D242" s="53">
        <v>2025</v>
      </c>
      <c r="E242" s="61">
        <f t="shared" ref="E242" si="114">SUM(F242:J242)</f>
        <v>0</v>
      </c>
      <c r="F242" s="54"/>
      <c r="G242" s="54"/>
      <c r="H242" s="54"/>
      <c r="I242" s="54"/>
      <c r="J242" s="55"/>
    </row>
    <row r="243" spans="2:10">
      <c r="B243" s="76"/>
      <c r="C243" s="92"/>
      <c r="D243" s="53">
        <v>2026</v>
      </c>
      <c r="E243" s="70">
        <f>SUM(F243:J243)</f>
        <v>0</v>
      </c>
      <c r="F243" s="54"/>
      <c r="G243" s="54"/>
      <c r="H243" s="54"/>
      <c r="I243" s="54"/>
      <c r="J243" s="55"/>
    </row>
    <row r="244" spans="2:10">
      <c r="B244" s="76"/>
      <c r="C244" s="92"/>
      <c r="D244" s="23">
        <v>2027</v>
      </c>
      <c r="E244" s="62">
        <f>SUM(F244:J244)</f>
        <v>0</v>
      </c>
      <c r="F244" s="30"/>
      <c r="G244" s="30"/>
      <c r="H244" s="30"/>
      <c r="I244" s="30"/>
      <c r="J244" s="49"/>
    </row>
    <row r="245" spans="2:10">
      <c r="B245" s="77"/>
      <c r="C245" s="90"/>
      <c r="D245" s="13" t="s">
        <v>12</v>
      </c>
      <c r="E245" s="19">
        <f>SUM(E240:E244)</f>
        <v>408.5</v>
      </c>
      <c r="F245" s="19">
        <f t="shared" ref="F245:I245" si="115">SUM(F240:F244)</f>
        <v>0</v>
      </c>
      <c r="G245" s="19">
        <f t="shared" si="115"/>
        <v>0</v>
      </c>
      <c r="H245" s="19">
        <f t="shared" si="115"/>
        <v>408.5</v>
      </c>
      <c r="I245" s="19">
        <f t="shared" si="115"/>
        <v>0</v>
      </c>
      <c r="J245" s="48">
        <f>SUM(J240:J244)</f>
        <v>0</v>
      </c>
    </row>
    <row r="246" spans="2:10">
      <c r="B246" s="75" t="s">
        <v>62</v>
      </c>
      <c r="C246" s="74" t="s">
        <v>27</v>
      </c>
      <c r="D246" s="20">
        <v>2025</v>
      </c>
      <c r="E246" s="63">
        <f>SUM(F246:J246)</f>
        <v>4859.9000000000005</v>
      </c>
      <c r="F246" s="28"/>
      <c r="G246" s="28"/>
      <c r="H246" s="28">
        <v>4471.1000000000004</v>
      </c>
      <c r="I246" s="28">
        <v>388.8</v>
      </c>
      <c r="J246" s="46"/>
    </row>
    <row r="247" spans="2:10">
      <c r="B247" s="76"/>
      <c r="C247" s="74"/>
      <c r="D247" s="21">
        <v>2026</v>
      </c>
      <c r="E247" s="22">
        <f t="shared" ref="E247:E248" si="116">SUM(F247:J247)</f>
        <v>0</v>
      </c>
      <c r="F247" s="29"/>
      <c r="G247" s="29"/>
      <c r="H247" s="29"/>
      <c r="I247" s="29"/>
      <c r="J247" s="47"/>
    </row>
    <row r="248" spans="2:10">
      <c r="B248" s="76"/>
      <c r="C248" s="74"/>
      <c r="D248" s="53">
        <v>2027</v>
      </c>
      <c r="E248" s="62">
        <f t="shared" si="116"/>
        <v>0</v>
      </c>
      <c r="F248" s="54"/>
      <c r="G248" s="54"/>
      <c r="H248" s="54"/>
      <c r="I248" s="54"/>
      <c r="J248" s="55"/>
    </row>
    <row r="249" spans="2:10">
      <c r="B249" s="77"/>
      <c r="C249" s="74"/>
      <c r="D249" s="13" t="s">
        <v>12</v>
      </c>
      <c r="E249" s="19">
        <f>SUM(E246:E248)</f>
        <v>4859.9000000000005</v>
      </c>
      <c r="F249" s="19">
        <f t="shared" ref="F249" si="117">SUM(F246:F248)</f>
        <v>0</v>
      </c>
      <c r="G249" s="19">
        <f t="shared" ref="G249" si="118">SUM(G246:G248)</f>
        <v>0</v>
      </c>
      <c r="H249" s="19">
        <f t="shared" ref="H249" si="119">SUM(H246:H248)</f>
        <v>4471.1000000000004</v>
      </c>
      <c r="I249" s="19">
        <f t="shared" ref="I249" si="120">SUM(I246:I248)</f>
        <v>388.8</v>
      </c>
      <c r="J249" s="48">
        <f t="shared" ref="J249" si="121">SUM(J246:J248)</f>
        <v>0</v>
      </c>
    </row>
    <row r="250" spans="2:10">
      <c r="B250" s="96" t="s">
        <v>34</v>
      </c>
      <c r="C250" s="97"/>
      <c r="D250" s="97"/>
      <c r="E250" s="97"/>
      <c r="F250" s="97"/>
      <c r="G250" s="97"/>
      <c r="H250" s="97"/>
      <c r="I250" s="97"/>
      <c r="J250" s="98"/>
    </row>
    <row r="251" spans="2:10">
      <c r="B251" s="78" t="s">
        <v>12</v>
      </c>
      <c r="C251" s="74" t="s">
        <v>47</v>
      </c>
      <c r="D251" s="20">
        <v>2022</v>
      </c>
      <c r="E251" s="31">
        <f>SUM(F251:J251)</f>
        <v>6379.6999999999989</v>
      </c>
      <c r="F251" s="32">
        <f>F258+F262+F278+F285+F292</f>
        <v>0</v>
      </c>
      <c r="G251" s="32">
        <f t="shared" ref="G251:J251" si="122">G258+G262+G278+G285+G292</f>
        <v>3299.6</v>
      </c>
      <c r="H251" s="32">
        <f t="shared" si="122"/>
        <v>244.10000000000002</v>
      </c>
      <c r="I251" s="32">
        <f t="shared" si="122"/>
        <v>2835.9999999999995</v>
      </c>
      <c r="J251" s="60">
        <f t="shared" si="122"/>
        <v>0</v>
      </c>
    </row>
    <row r="252" spans="2:10">
      <c r="B252" s="78"/>
      <c r="C252" s="74"/>
      <c r="D252" s="21">
        <v>2023</v>
      </c>
      <c r="E252" s="22">
        <f>SUM(F252:J252)</f>
        <v>4660.3999999999996</v>
      </c>
      <c r="F252" s="29">
        <f>F259+F263+F266+F272+F279+F286+F293</f>
        <v>0</v>
      </c>
      <c r="G252" s="29">
        <f t="shared" ref="G252:J252" si="123">G259+G263+G266+G272+G279+G286+G293</f>
        <v>248.6</v>
      </c>
      <c r="H252" s="29">
        <f t="shared" si="123"/>
        <v>1806</v>
      </c>
      <c r="I252" s="29">
        <f t="shared" si="123"/>
        <v>2605.8000000000002</v>
      </c>
      <c r="J252" s="47">
        <f t="shared" si="123"/>
        <v>0</v>
      </c>
    </row>
    <row r="253" spans="2:10">
      <c r="B253" s="78"/>
      <c r="C253" s="74"/>
      <c r="D253" s="53">
        <v>2024</v>
      </c>
      <c r="E253" s="22">
        <f>SUM(F253:J253)</f>
        <v>4927.6000000000004</v>
      </c>
      <c r="F253" s="29">
        <f>F260+F264+F267+F273+F280+F287+F294</f>
        <v>0</v>
      </c>
      <c r="G253" s="29">
        <f t="shared" ref="G253:J253" si="124">G260+G264+G267+G273+G280+G287+G294</f>
        <v>248.6</v>
      </c>
      <c r="H253" s="29">
        <f>H260+H264+H267+H273+H280+H287+H294</f>
        <v>2188.5</v>
      </c>
      <c r="I253" s="29">
        <f t="shared" si="124"/>
        <v>2490.5</v>
      </c>
      <c r="J253" s="47">
        <f t="shared" si="124"/>
        <v>0</v>
      </c>
    </row>
    <row r="254" spans="2:10">
      <c r="B254" s="78"/>
      <c r="C254" s="74"/>
      <c r="D254" s="53">
        <v>2025</v>
      </c>
      <c r="E254" s="61">
        <f t="shared" ref="E254" si="125">SUM(F254:J254)</f>
        <v>5694.9</v>
      </c>
      <c r="F254" s="54">
        <f>F268+F274+F281+F288+F295</f>
        <v>0</v>
      </c>
      <c r="G254" s="54">
        <f t="shared" ref="G254:J254" si="126">G268+G274+G281+G288+G295</f>
        <v>248.6</v>
      </c>
      <c r="H254" s="54">
        <f t="shared" si="126"/>
        <v>2604</v>
      </c>
      <c r="I254" s="54">
        <f t="shared" si="126"/>
        <v>2842.3</v>
      </c>
      <c r="J254" s="55">
        <f t="shared" si="126"/>
        <v>0</v>
      </c>
    </row>
    <row r="255" spans="2:10">
      <c r="B255" s="78"/>
      <c r="C255" s="74"/>
      <c r="D255" s="53">
        <v>2026</v>
      </c>
      <c r="E255" s="70">
        <f>SUM(F255:J255)</f>
        <v>5030.8</v>
      </c>
      <c r="F255" s="54">
        <f>F269+F275+F282+F289+F296</f>
        <v>0</v>
      </c>
      <c r="G255" s="54">
        <f t="shared" ref="G255:I255" si="127">G269+G275+G282+G289+G296</f>
        <v>0</v>
      </c>
      <c r="H255" s="54">
        <f t="shared" si="127"/>
        <v>2188.5</v>
      </c>
      <c r="I255" s="54">
        <f t="shared" si="127"/>
        <v>2842.3</v>
      </c>
      <c r="J255" s="55">
        <f>J269+J275+J282+J289+J296</f>
        <v>0</v>
      </c>
    </row>
    <row r="256" spans="2:10">
      <c r="B256" s="78"/>
      <c r="C256" s="74"/>
      <c r="D256" s="23">
        <v>2027</v>
      </c>
      <c r="E256" s="62">
        <f>SUM(F256:J256)</f>
        <v>5030.8</v>
      </c>
      <c r="F256" s="54">
        <f>F270+F276+F283+F290+F297</f>
        <v>0</v>
      </c>
      <c r="G256" s="54">
        <f t="shared" ref="G256:I256" si="128">G270+G276+G283+G290+G297</f>
        <v>0</v>
      </c>
      <c r="H256" s="54">
        <f t="shared" si="128"/>
        <v>2188.5</v>
      </c>
      <c r="I256" s="54">
        <f t="shared" si="128"/>
        <v>2842.3</v>
      </c>
      <c r="J256" s="49">
        <f>J270+J276+J283+J290+J297</f>
        <v>0</v>
      </c>
    </row>
    <row r="257" spans="2:10">
      <c r="B257" s="78"/>
      <c r="C257" s="74"/>
      <c r="D257" s="13" t="s">
        <v>12</v>
      </c>
      <c r="E257" s="19">
        <f>SUM(E251:E256)</f>
        <v>31724.199999999997</v>
      </c>
      <c r="F257" s="19">
        <f t="shared" ref="F257:J257" si="129">SUM(F251:F256)</f>
        <v>0</v>
      </c>
      <c r="G257" s="19">
        <f t="shared" si="129"/>
        <v>4045.3999999999996</v>
      </c>
      <c r="H257" s="19">
        <f t="shared" si="129"/>
        <v>11219.6</v>
      </c>
      <c r="I257" s="19">
        <f t="shared" si="129"/>
        <v>16459.199999999997</v>
      </c>
      <c r="J257" s="48">
        <f t="shared" si="129"/>
        <v>0</v>
      </c>
    </row>
    <row r="258" spans="2:10">
      <c r="B258" s="75" t="s">
        <v>35</v>
      </c>
      <c r="C258" s="74" t="s">
        <v>27</v>
      </c>
      <c r="D258" s="20">
        <v>2022</v>
      </c>
      <c r="E258" s="31">
        <f>SUM(F258:J258)</f>
        <v>190.9</v>
      </c>
      <c r="F258" s="28"/>
      <c r="G258" s="28"/>
      <c r="H258" s="28">
        <v>190.9</v>
      </c>
      <c r="I258" s="28"/>
      <c r="J258" s="46"/>
    </row>
    <row r="259" spans="2:10">
      <c r="B259" s="76"/>
      <c r="C259" s="74"/>
      <c r="D259" s="21">
        <v>2023</v>
      </c>
      <c r="E259" s="22">
        <f>SUM(F259:J259)</f>
        <v>0</v>
      </c>
      <c r="F259" s="29"/>
      <c r="G259" s="29"/>
      <c r="H259" s="29"/>
      <c r="I259" s="29"/>
      <c r="J259" s="47"/>
    </row>
    <row r="260" spans="2:10">
      <c r="B260" s="76"/>
      <c r="C260" s="74"/>
      <c r="D260" s="53">
        <v>2024</v>
      </c>
      <c r="E260" s="22">
        <f>SUM(F260:J260)</f>
        <v>0</v>
      </c>
      <c r="F260" s="54"/>
      <c r="G260" s="54"/>
      <c r="H260" s="54"/>
      <c r="I260" s="54"/>
      <c r="J260" s="55"/>
    </row>
    <row r="261" spans="2:10">
      <c r="B261" s="77"/>
      <c r="C261" s="74"/>
      <c r="D261" s="13" t="s">
        <v>12</v>
      </c>
      <c r="E261" s="19">
        <f t="shared" ref="E261:I261" si="130">SUM(E258:E260)</f>
        <v>190.9</v>
      </c>
      <c r="F261" s="19">
        <f t="shared" si="130"/>
        <v>0</v>
      </c>
      <c r="G261" s="19">
        <f t="shared" si="130"/>
        <v>0</v>
      </c>
      <c r="H261" s="19">
        <f t="shared" si="130"/>
        <v>190.9</v>
      </c>
      <c r="I261" s="19">
        <f t="shared" si="130"/>
        <v>0</v>
      </c>
      <c r="J261" s="48">
        <f>SUM(J258:J260)</f>
        <v>0</v>
      </c>
    </row>
    <row r="262" spans="2:10">
      <c r="B262" s="75" t="s">
        <v>36</v>
      </c>
      <c r="C262" s="74" t="s">
        <v>27</v>
      </c>
      <c r="D262" s="20">
        <v>2022</v>
      </c>
      <c r="E262" s="31">
        <f>SUM(F262:J262)</f>
        <v>53.2</v>
      </c>
      <c r="F262" s="28"/>
      <c r="G262" s="28"/>
      <c r="H262" s="28">
        <v>53.2</v>
      </c>
      <c r="I262" s="28"/>
      <c r="J262" s="46"/>
    </row>
    <row r="263" spans="2:10">
      <c r="B263" s="76"/>
      <c r="C263" s="74"/>
      <c r="D263" s="21">
        <v>2023</v>
      </c>
      <c r="E263" s="22">
        <f>SUM(F263:J263)</f>
        <v>0</v>
      </c>
      <c r="F263" s="29"/>
      <c r="G263" s="29"/>
      <c r="H263" s="29"/>
      <c r="I263" s="29"/>
      <c r="J263" s="47"/>
    </row>
    <row r="264" spans="2:10">
      <c r="B264" s="76"/>
      <c r="C264" s="74"/>
      <c r="D264" s="53">
        <v>2024</v>
      </c>
      <c r="E264" s="22">
        <f>SUM(F264:J264)</f>
        <v>0</v>
      </c>
      <c r="F264" s="54"/>
      <c r="G264" s="54"/>
      <c r="H264" s="54"/>
      <c r="I264" s="54"/>
      <c r="J264" s="55"/>
    </row>
    <row r="265" spans="2:10">
      <c r="B265" s="77"/>
      <c r="C265" s="74"/>
      <c r="D265" s="13" t="s">
        <v>12</v>
      </c>
      <c r="E265" s="19">
        <f t="shared" ref="E265:J265" si="131">SUM(E262:E264)</f>
        <v>53.2</v>
      </c>
      <c r="F265" s="19">
        <f t="shared" si="131"/>
        <v>0</v>
      </c>
      <c r="G265" s="19">
        <f t="shared" si="131"/>
        <v>0</v>
      </c>
      <c r="H265" s="19">
        <f t="shared" si="131"/>
        <v>53.2</v>
      </c>
      <c r="I265" s="19">
        <f t="shared" si="131"/>
        <v>0</v>
      </c>
      <c r="J265" s="48">
        <f t="shared" si="131"/>
        <v>0</v>
      </c>
    </row>
    <row r="266" spans="2:10" ht="19.149999999999999" customHeight="1">
      <c r="B266" s="76" t="s">
        <v>49</v>
      </c>
      <c r="C266" s="74" t="s">
        <v>27</v>
      </c>
      <c r="D266" s="21">
        <v>2023</v>
      </c>
      <c r="E266" s="22">
        <f>SUM(F266:J266)</f>
        <v>1199.5999999999999</v>
      </c>
      <c r="F266" s="29"/>
      <c r="G266" s="29"/>
      <c r="H266" s="29">
        <v>1199.5999999999999</v>
      </c>
      <c r="I266" s="29"/>
      <c r="J266" s="47"/>
    </row>
    <row r="267" spans="2:10" ht="18" customHeight="1">
      <c r="B267" s="76"/>
      <c r="C267" s="74"/>
      <c r="D267" s="53">
        <v>2024</v>
      </c>
      <c r="E267" s="22">
        <f>SUM(F267:J267)</f>
        <v>1420.9</v>
      </c>
      <c r="F267" s="54"/>
      <c r="G267" s="54"/>
      <c r="H267" s="29">
        <v>1420.9</v>
      </c>
      <c r="I267" s="54"/>
      <c r="J267" s="55"/>
    </row>
    <row r="268" spans="2:10" ht="18" customHeight="1">
      <c r="B268" s="76"/>
      <c r="C268" s="74"/>
      <c r="D268" s="53">
        <v>2025</v>
      </c>
      <c r="E268" s="61">
        <f t="shared" ref="E268" si="132">SUM(F268:J268)</f>
        <v>1546.4</v>
      </c>
      <c r="F268" s="54"/>
      <c r="G268" s="54"/>
      <c r="H268" s="54">
        <v>1546.4</v>
      </c>
      <c r="I268" s="54"/>
      <c r="J268" s="55"/>
    </row>
    <row r="269" spans="2:10" ht="17.45" customHeight="1">
      <c r="B269" s="76"/>
      <c r="C269" s="74"/>
      <c r="D269" s="53">
        <v>2026</v>
      </c>
      <c r="E269" s="70">
        <f>SUM(F269:J269)</f>
        <v>1420.9</v>
      </c>
      <c r="F269" s="54"/>
      <c r="G269" s="54"/>
      <c r="H269" s="54">
        <v>1420.9</v>
      </c>
      <c r="I269" s="54"/>
      <c r="J269" s="55"/>
    </row>
    <row r="270" spans="2:10" ht="17.45" customHeight="1">
      <c r="B270" s="76"/>
      <c r="C270" s="74"/>
      <c r="D270" s="23">
        <v>2027</v>
      </c>
      <c r="E270" s="62">
        <f>SUM(F270:J270)</f>
        <v>1420.9</v>
      </c>
      <c r="F270" s="30"/>
      <c r="G270" s="30"/>
      <c r="H270" s="30">
        <v>1420.9</v>
      </c>
      <c r="I270" s="30"/>
      <c r="J270" s="49"/>
    </row>
    <row r="271" spans="2:10" ht="19.899999999999999" customHeight="1">
      <c r="B271" s="77"/>
      <c r="C271" s="74"/>
      <c r="D271" s="13" t="s">
        <v>12</v>
      </c>
      <c r="E271" s="19">
        <f>SUM(E266:E270)</f>
        <v>7008.6999999999989</v>
      </c>
      <c r="F271" s="19">
        <f t="shared" ref="F271:J271" si="133">SUM(F266:F270)</f>
        <v>0</v>
      </c>
      <c r="G271" s="19">
        <f t="shared" si="133"/>
        <v>0</v>
      </c>
      <c r="H271" s="19">
        <f t="shared" si="133"/>
        <v>7008.6999999999989</v>
      </c>
      <c r="I271" s="19">
        <f t="shared" si="133"/>
        <v>0</v>
      </c>
      <c r="J271" s="48">
        <f t="shared" si="133"/>
        <v>0</v>
      </c>
    </row>
    <row r="272" spans="2:10">
      <c r="B272" s="76" t="s">
        <v>50</v>
      </c>
      <c r="C272" s="74" t="s">
        <v>27</v>
      </c>
      <c r="D272" s="21">
        <v>2023</v>
      </c>
      <c r="E272" s="22">
        <f>SUM(F272:J272)</f>
        <v>606.4</v>
      </c>
      <c r="F272" s="29"/>
      <c r="G272" s="29"/>
      <c r="H272" s="29">
        <v>606.4</v>
      </c>
      <c r="I272" s="29"/>
      <c r="J272" s="47"/>
    </row>
    <row r="273" spans="2:10">
      <c r="B273" s="76"/>
      <c r="C273" s="74"/>
      <c r="D273" s="53">
        <v>2024</v>
      </c>
      <c r="E273" s="22">
        <f>SUM(F273:J273)</f>
        <v>767.6</v>
      </c>
      <c r="F273" s="54"/>
      <c r="G273" s="54"/>
      <c r="H273" s="29">
        <v>767.6</v>
      </c>
      <c r="I273" s="54"/>
      <c r="J273" s="55"/>
    </row>
    <row r="274" spans="2:10">
      <c r="B274" s="76"/>
      <c r="C274" s="74"/>
      <c r="D274" s="53">
        <v>2025</v>
      </c>
      <c r="E274" s="61">
        <f t="shared" ref="E274" si="134">SUM(F274:J274)</f>
        <v>1057.5999999999999</v>
      </c>
      <c r="F274" s="54"/>
      <c r="G274" s="54"/>
      <c r="H274" s="54">
        <v>1057.5999999999999</v>
      </c>
      <c r="I274" s="54"/>
      <c r="J274" s="55"/>
    </row>
    <row r="275" spans="2:10">
      <c r="B275" s="76"/>
      <c r="C275" s="74"/>
      <c r="D275" s="53">
        <v>2026</v>
      </c>
      <c r="E275" s="70">
        <f>SUM(F275:J275)</f>
        <v>767.6</v>
      </c>
      <c r="F275" s="54"/>
      <c r="G275" s="54"/>
      <c r="H275" s="54">
        <v>767.6</v>
      </c>
      <c r="I275" s="54"/>
      <c r="J275" s="55"/>
    </row>
    <row r="276" spans="2:10">
      <c r="B276" s="76"/>
      <c r="C276" s="74"/>
      <c r="D276" s="23">
        <v>2027</v>
      </c>
      <c r="E276" s="62">
        <f>SUM(F276:J276)</f>
        <v>767.6</v>
      </c>
      <c r="F276" s="30"/>
      <c r="G276" s="30"/>
      <c r="H276" s="30">
        <v>767.6</v>
      </c>
      <c r="I276" s="30"/>
      <c r="J276" s="49"/>
    </row>
    <row r="277" spans="2:10">
      <c r="B277" s="77"/>
      <c r="C277" s="74"/>
      <c r="D277" s="13" t="s">
        <v>12</v>
      </c>
      <c r="E277" s="19">
        <f>SUM(E272:E276)</f>
        <v>3966.7999999999997</v>
      </c>
      <c r="F277" s="19">
        <f t="shared" ref="F277:J277" si="135">SUM(F272:F276)</f>
        <v>0</v>
      </c>
      <c r="G277" s="19">
        <f t="shared" si="135"/>
        <v>0</v>
      </c>
      <c r="H277" s="19">
        <f t="shared" si="135"/>
        <v>3966.7999999999997</v>
      </c>
      <c r="I277" s="19">
        <f t="shared" si="135"/>
        <v>0</v>
      </c>
      <c r="J277" s="48">
        <f t="shared" si="135"/>
        <v>0</v>
      </c>
    </row>
    <row r="278" spans="2:10">
      <c r="B278" s="75" t="s">
        <v>37</v>
      </c>
      <c r="C278" s="74" t="s">
        <v>27</v>
      </c>
      <c r="D278" s="20">
        <v>2022</v>
      </c>
      <c r="E278" s="31">
        <f>SUM(F278:J278)</f>
        <v>2587.6999999999998</v>
      </c>
      <c r="F278" s="28"/>
      <c r="G278" s="28"/>
      <c r="H278" s="28"/>
      <c r="I278" s="28">
        <v>2587.6999999999998</v>
      </c>
      <c r="J278" s="46"/>
    </row>
    <row r="279" spans="2:10">
      <c r="B279" s="76"/>
      <c r="C279" s="74"/>
      <c r="D279" s="21">
        <v>2023</v>
      </c>
      <c r="E279" s="22">
        <f>SUM(F279:J279)</f>
        <v>2587</v>
      </c>
      <c r="F279" s="29"/>
      <c r="G279" s="29"/>
      <c r="H279" s="29"/>
      <c r="I279" s="29">
        <v>2587</v>
      </c>
      <c r="J279" s="47"/>
    </row>
    <row r="280" spans="2:10">
      <c r="B280" s="76"/>
      <c r="C280" s="74"/>
      <c r="D280" s="53">
        <v>2024</v>
      </c>
      <c r="E280" s="22">
        <f>SUM(F280:J280)</f>
        <v>2471.6999999999998</v>
      </c>
      <c r="F280" s="54"/>
      <c r="G280" s="54"/>
      <c r="H280" s="54"/>
      <c r="I280" s="54">
        <v>2471.6999999999998</v>
      </c>
      <c r="J280" s="55"/>
    </row>
    <row r="281" spans="2:10">
      <c r="B281" s="76"/>
      <c r="C281" s="74"/>
      <c r="D281" s="53">
        <v>2025</v>
      </c>
      <c r="E281" s="61">
        <f t="shared" ref="E281" si="136">SUM(F281:J281)</f>
        <v>2823.5</v>
      </c>
      <c r="F281" s="54"/>
      <c r="G281" s="54"/>
      <c r="H281" s="54"/>
      <c r="I281" s="54">
        <v>2823.5</v>
      </c>
      <c r="J281" s="55"/>
    </row>
    <row r="282" spans="2:10">
      <c r="B282" s="76"/>
      <c r="C282" s="74"/>
      <c r="D282" s="53">
        <v>2026</v>
      </c>
      <c r="E282" s="70">
        <f>SUM(F282:J282)</f>
        <v>2823.5</v>
      </c>
      <c r="F282" s="54"/>
      <c r="G282" s="54"/>
      <c r="H282" s="54"/>
      <c r="I282" s="54">
        <v>2823.5</v>
      </c>
      <c r="J282" s="55"/>
    </row>
    <row r="283" spans="2:10">
      <c r="B283" s="76"/>
      <c r="C283" s="74"/>
      <c r="D283" s="23">
        <v>2027</v>
      </c>
      <c r="E283" s="62">
        <f>SUM(F283:J283)</f>
        <v>2823.5</v>
      </c>
      <c r="F283" s="30"/>
      <c r="G283" s="30"/>
      <c r="H283" s="30"/>
      <c r="I283" s="30">
        <v>2823.5</v>
      </c>
      <c r="J283" s="49"/>
    </row>
    <row r="284" spans="2:10">
      <c r="B284" s="77"/>
      <c r="C284" s="74"/>
      <c r="D284" s="13" t="s">
        <v>12</v>
      </c>
      <c r="E284" s="19">
        <f>SUM(E278:E283)</f>
        <v>16116.9</v>
      </c>
      <c r="F284" s="19">
        <f t="shared" ref="F284:I284" si="137">SUM(F278:F283)</f>
        <v>0</v>
      </c>
      <c r="G284" s="19">
        <f t="shared" si="137"/>
        <v>0</v>
      </c>
      <c r="H284" s="19">
        <f t="shared" si="137"/>
        <v>0</v>
      </c>
      <c r="I284" s="19">
        <f t="shared" si="137"/>
        <v>16116.9</v>
      </c>
      <c r="J284" s="48">
        <f>SUM(J278:J283)</f>
        <v>0</v>
      </c>
    </row>
    <row r="285" spans="2:10">
      <c r="B285" s="75" t="s">
        <v>38</v>
      </c>
      <c r="C285" s="74" t="s">
        <v>27</v>
      </c>
      <c r="D285" s="20">
        <v>2022</v>
      </c>
      <c r="E285" s="31">
        <f>SUM(F285:J285)</f>
        <v>253.29999999999998</v>
      </c>
      <c r="F285" s="28"/>
      <c r="G285" s="28">
        <v>235.6</v>
      </c>
      <c r="H285" s="28"/>
      <c r="I285" s="28">
        <v>17.7</v>
      </c>
      <c r="J285" s="46"/>
    </row>
    <row r="286" spans="2:10">
      <c r="B286" s="76"/>
      <c r="C286" s="74"/>
      <c r="D286" s="21">
        <v>2023</v>
      </c>
      <c r="E286" s="22">
        <f>SUM(F286:J286)</f>
        <v>267.39999999999998</v>
      </c>
      <c r="F286" s="29"/>
      <c r="G286" s="29">
        <v>248.6</v>
      </c>
      <c r="H286" s="29"/>
      <c r="I286" s="29">
        <v>18.8</v>
      </c>
      <c r="J286" s="47"/>
    </row>
    <row r="287" spans="2:10">
      <c r="B287" s="76"/>
      <c r="C287" s="74"/>
      <c r="D287" s="53">
        <v>2024</v>
      </c>
      <c r="E287" s="22">
        <f>SUM(F287:J287)</f>
        <v>267.39999999999998</v>
      </c>
      <c r="F287" s="54"/>
      <c r="G287" s="54">
        <v>248.6</v>
      </c>
      <c r="H287" s="54"/>
      <c r="I287" s="54">
        <v>18.8</v>
      </c>
      <c r="J287" s="55"/>
    </row>
    <row r="288" spans="2:10">
      <c r="B288" s="76"/>
      <c r="C288" s="74"/>
      <c r="D288" s="53">
        <v>2025</v>
      </c>
      <c r="E288" s="61">
        <f t="shared" ref="E288:E289" si="138">SUM(F288:J288)</f>
        <v>267.39999999999998</v>
      </c>
      <c r="F288" s="54"/>
      <c r="G288" s="54">
        <v>248.6</v>
      </c>
      <c r="H288" s="54"/>
      <c r="I288" s="54">
        <v>18.8</v>
      </c>
      <c r="J288" s="55"/>
    </row>
    <row r="289" spans="2:10">
      <c r="B289" s="76"/>
      <c r="C289" s="74"/>
      <c r="D289" s="53">
        <v>2026</v>
      </c>
      <c r="E289" s="70">
        <f t="shared" si="138"/>
        <v>18.8</v>
      </c>
      <c r="F289" s="54"/>
      <c r="G289" s="54"/>
      <c r="H289" s="54"/>
      <c r="I289" s="54">
        <v>18.8</v>
      </c>
      <c r="J289" s="55"/>
    </row>
    <row r="290" spans="2:10">
      <c r="B290" s="76"/>
      <c r="C290" s="74"/>
      <c r="D290" s="23">
        <v>2027</v>
      </c>
      <c r="E290" s="62">
        <f>SUM(F290:J290)</f>
        <v>18.8</v>
      </c>
      <c r="F290" s="26"/>
      <c r="G290" s="26"/>
      <c r="H290" s="26"/>
      <c r="I290" s="26">
        <v>18.8</v>
      </c>
      <c r="J290" s="45"/>
    </row>
    <row r="291" spans="2:10">
      <c r="B291" s="77"/>
      <c r="C291" s="74"/>
      <c r="D291" s="13" t="s">
        <v>12</v>
      </c>
      <c r="E291" s="19">
        <f>SUM(E285:E290)</f>
        <v>1093.0999999999999</v>
      </c>
      <c r="F291" s="19">
        <f t="shared" ref="F291:I291" si="139">SUM(F285:F290)</f>
        <v>0</v>
      </c>
      <c r="G291" s="19">
        <f t="shared" si="139"/>
        <v>981.4</v>
      </c>
      <c r="H291" s="19">
        <f t="shared" si="139"/>
        <v>0</v>
      </c>
      <c r="I291" s="19">
        <f t="shared" si="139"/>
        <v>111.69999999999999</v>
      </c>
      <c r="J291" s="48">
        <f>SUM(J285:J290)</f>
        <v>0</v>
      </c>
    </row>
    <row r="292" spans="2:10">
      <c r="B292" s="75" t="s">
        <v>39</v>
      </c>
      <c r="C292" s="74" t="s">
        <v>47</v>
      </c>
      <c r="D292" s="20">
        <v>2022</v>
      </c>
      <c r="E292" s="31">
        <f>SUM(F292:J292)</f>
        <v>3294.6</v>
      </c>
      <c r="F292" s="28"/>
      <c r="G292" s="28">
        <v>3064</v>
      </c>
      <c r="H292" s="28"/>
      <c r="I292" s="28">
        <v>230.6</v>
      </c>
      <c r="J292" s="46"/>
    </row>
    <row r="293" spans="2:10">
      <c r="B293" s="76"/>
      <c r="C293" s="74"/>
      <c r="D293" s="21">
        <v>2023</v>
      </c>
      <c r="E293" s="22">
        <f>SUM(F293:J293)</f>
        <v>0</v>
      </c>
      <c r="F293" s="29"/>
      <c r="G293" s="29"/>
      <c r="H293" s="29"/>
      <c r="I293" s="29"/>
      <c r="J293" s="47"/>
    </row>
    <row r="294" spans="2:10">
      <c r="B294" s="76"/>
      <c r="C294" s="74"/>
      <c r="D294" s="53">
        <v>2024</v>
      </c>
      <c r="E294" s="22">
        <f>SUM(F294:J294)</f>
        <v>0</v>
      </c>
      <c r="F294" s="54"/>
      <c r="G294" s="54"/>
      <c r="H294" s="54"/>
      <c r="I294" s="54"/>
      <c r="J294" s="55"/>
    </row>
    <row r="295" spans="2:10">
      <c r="B295" s="76"/>
      <c r="C295" s="74"/>
      <c r="D295" s="53">
        <v>2025</v>
      </c>
      <c r="E295" s="61">
        <f t="shared" ref="E295" si="140">SUM(F295:J295)</f>
        <v>0</v>
      </c>
      <c r="F295" s="54"/>
      <c r="G295" s="54"/>
      <c r="H295" s="54"/>
      <c r="I295" s="54"/>
      <c r="J295" s="55"/>
    </row>
    <row r="296" spans="2:10">
      <c r="B296" s="76"/>
      <c r="C296" s="91"/>
      <c r="D296" s="53">
        <v>2026</v>
      </c>
      <c r="E296" s="70">
        <f>SUM(F296:J296)</f>
        <v>0</v>
      </c>
      <c r="F296" s="54"/>
      <c r="G296" s="54"/>
      <c r="H296" s="54"/>
      <c r="I296" s="54"/>
      <c r="J296" s="55"/>
    </row>
    <row r="297" spans="2:10">
      <c r="B297" s="76"/>
      <c r="C297" s="91"/>
      <c r="D297" s="23">
        <v>2027</v>
      </c>
      <c r="E297" s="70">
        <f>SUM(F297:J297)</f>
        <v>0</v>
      </c>
      <c r="F297" s="30"/>
      <c r="G297" s="30"/>
      <c r="H297" s="30"/>
      <c r="I297" s="30"/>
      <c r="J297" s="49"/>
    </row>
    <row r="298" spans="2:10" ht="19.5" thickBot="1">
      <c r="B298" s="100"/>
      <c r="C298" s="101"/>
      <c r="D298" s="50" t="s">
        <v>12</v>
      </c>
      <c r="E298" s="51">
        <f>SUM(E292:E297)</f>
        <v>3294.6</v>
      </c>
      <c r="F298" s="51">
        <f t="shared" ref="F298:I298" si="141">SUM(F292:F297)</f>
        <v>0</v>
      </c>
      <c r="G298" s="51">
        <f t="shared" si="141"/>
        <v>3064</v>
      </c>
      <c r="H298" s="51">
        <f t="shared" si="141"/>
        <v>0</v>
      </c>
      <c r="I298" s="51">
        <f t="shared" si="141"/>
        <v>230.6</v>
      </c>
      <c r="J298" s="52">
        <f>SUM(J292:J297)</f>
        <v>0</v>
      </c>
    </row>
  </sheetData>
  <mergeCells count="106">
    <mergeCell ref="B205:J205"/>
    <mergeCell ref="B225:J225"/>
    <mergeCell ref="B262:B265"/>
    <mergeCell ref="B240:B245"/>
    <mergeCell ref="B206:B212"/>
    <mergeCell ref="I1:J1"/>
    <mergeCell ref="B292:B298"/>
    <mergeCell ref="C292:C298"/>
    <mergeCell ref="B127:B133"/>
    <mergeCell ref="C127:C133"/>
    <mergeCell ref="B226:B232"/>
    <mergeCell ref="C226:C232"/>
    <mergeCell ref="B251:B257"/>
    <mergeCell ref="C251:C257"/>
    <mergeCell ref="B278:B284"/>
    <mergeCell ref="C278:C284"/>
    <mergeCell ref="B250:J250"/>
    <mergeCell ref="B285:B291"/>
    <mergeCell ref="B220:B224"/>
    <mergeCell ref="C220:C224"/>
    <mergeCell ref="C285:C291"/>
    <mergeCell ref="B184:B190"/>
    <mergeCell ref="I2:J2"/>
    <mergeCell ref="B17:B21"/>
    <mergeCell ref="C17:C21"/>
    <mergeCell ref="C42:J42"/>
    <mergeCell ref="B43:B47"/>
    <mergeCell ref="C43:C47"/>
    <mergeCell ref="B48:B52"/>
    <mergeCell ref="C48:C52"/>
    <mergeCell ref="B141:B147"/>
    <mergeCell ref="C141:C147"/>
    <mergeCell ref="C37:C41"/>
    <mergeCell ref="B95:B100"/>
    <mergeCell ref="C95:C100"/>
    <mergeCell ref="C115:C121"/>
    <mergeCell ref="B134:B140"/>
    <mergeCell ref="C134:C140"/>
    <mergeCell ref="B126:J126"/>
    <mergeCell ref="C62:C68"/>
    <mergeCell ref="B122:B125"/>
    <mergeCell ref="C206:C212"/>
    <mergeCell ref="B233:B239"/>
    <mergeCell ref="C233:C239"/>
    <mergeCell ref="B272:B277"/>
    <mergeCell ref="B266:B271"/>
    <mergeCell ref="B246:B249"/>
    <mergeCell ref="C246:C249"/>
    <mergeCell ref="C266:C271"/>
    <mergeCell ref="C262:C265"/>
    <mergeCell ref="B213:B219"/>
    <mergeCell ref="C213:C219"/>
    <mergeCell ref="C272:C277"/>
    <mergeCell ref="C240:C245"/>
    <mergeCell ref="B258:B261"/>
    <mergeCell ref="C258:C261"/>
    <mergeCell ref="B32:B36"/>
    <mergeCell ref="B37:B41"/>
    <mergeCell ref="B198:B204"/>
    <mergeCell ref="C198:C204"/>
    <mergeCell ref="C184:C190"/>
    <mergeCell ref="B61:J61"/>
    <mergeCell ref="B88:B94"/>
    <mergeCell ref="C88:C94"/>
    <mergeCell ref="B81:B87"/>
    <mergeCell ref="C81:C87"/>
    <mergeCell ref="B74:B80"/>
    <mergeCell ref="C74:C80"/>
    <mergeCell ref="C32:C36"/>
    <mergeCell ref="B54:B60"/>
    <mergeCell ref="C54:C60"/>
    <mergeCell ref="B62:B68"/>
    <mergeCell ref="B69:B73"/>
    <mergeCell ref="C69:C73"/>
    <mergeCell ref="C157:C162"/>
    <mergeCell ref="B177:B183"/>
    <mergeCell ref="C177:C183"/>
    <mergeCell ref="B170:B176"/>
    <mergeCell ref="B191:B197"/>
    <mergeCell ref="C191:C197"/>
    <mergeCell ref="B27:B31"/>
    <mergeCell ref="C27:C31"/>
    <mergeCell ref="B22:B26"/>
    <mergeCell ref="C22:C26"/>
    <mergeCell ref="C9:C15"/>
    <mergeCell ref="B9:B15"/>
    <mergeCell ref="B3:J3"/>
    <mergeCell ref="B6:B7"/>
    <mergeCell ref="C6:C7"/>
    <mergeCell ref="D6:D7"/>
    <mergeCell ref="E6:J6"/>
    <mergeCell ref="B4:J4"/>
    <mergeCell ref="C170:C176"/>
    <mergeCell ref="B163:B169"/>
    <mergeCell ref="C163:C169"/>
    <mergeCell ref="B148:B152"/>
    <mergeCell ref="C148:C152"/>
    <mergeCell ref="C101:C107"/>
    <mergeCell ref="B108:B114"/>
    <mergeCell ref="C108:C114"/>
    <mergeCell ref="B157:B162"/>
    <mergeCell ref="C122:C125"/>
    <mergeCell ref="B115:B121"/>
    <mergeCell ref="B101:B107"/>
    <mergeCell ref="B153:B156"/>
    <mergeCell ref="C153:C156"/>
  </mergeCells>
  <printOptions horizontalCentered="1"/>
  <pageMargins left="0" right="0" top="0" bottom="0" header="0" footer="0"/>
  <pageSetup paperSize="9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2023-01-24T12:06:00Z</cp:lastPrinted>
  <dcterms:created xsi:type="dcterms:W3CDTF">2021-11-01T10:33:17Z</dcterms:created>
  <dcterms:modified xsi:type="dcterms:W3CDTF">2025-05-13T10:53:45Z</dcterms:modified>
</cp:coreProperties>
</file>