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45"/>
  </bookViews>
  <sheets>
    <sheet name="Прил №3_авг 2025 (2)" sheetId="20" r:id="rId1"/>
  </sheets>
  <definedNames>
    <definedName name="APPT" localSheetId="0">#REF!</definedName>
    <definedName name="APPT">#REF!</definedName>
    <definedName name="BPYM" localSheetId="0">#REF!</definedName>
    <definedName name="BPYM">#REF!</definedName>
    <definedName name="ERT" localSheetId="0">#REF!</definedName>
    <definedName name="ERT">#REF!</definedName>
    <definedName name="FDC" localSheetId="0">#REF!</definedName>
    <definedName name="FDC">#REF!</definedName>
    <definedName name="FIO" localSheetId="0">#REF!</definedName>
    <definedName name="FIO">#REF!</definedName>
    <definedName name="ghj" localSheetId="0">#REF!</definedName>
    <definedName name="ghj">#REF!</definedName>
    <definedName name="HHHH" localSheetId="0">#REF!</definedName>
    <definedName name="HHHH">#REF!</definedName>
    <definedName name="KLO" localSheetId="0">#REF!</definedName>
    <definedName name="KLO">#REF!</definedName>
    <definedName name="mnb" localSheetId="0">#REF!</definedName>
    <definedName name="mnb">#REF!</definedName>
    <definedName name="poi" localSheetId="0">#REF!</definedName>
    <definedName name="poi">#REF!</definedName>
    <definedName name="rere" localSheetId="0">#REF!</definedName>
    <definedName name="rere">#REF!</definedName>
    <definedName name="SIGN" localSheetId="0">#REF!</definedName>
    <definedName name="SIGN">#REF!</definedName>
    <definedName name="vbh" localSheetId="0">#REF!</definedName>
    <definedName name="vbh">#REF!</definedName>
    <definedName name="куку" localSheetId="0">#REF!</definedName>
    <definedName name="куку">#REF!</definedName>
    <definedName name="МИХ" localSheetId="0">#REF!</definedName>
    <definedName name="МИХ">#REF!</definedName>
    <definedName name="НОВ" localSheetId="0">#REF!</definedName>
    <definedName name="НОВ">#REF!</definedName>
    <definedName name="_xlnm.Print_Area" localSheetId="0">'Прил №3_авг 2025 (2)'!$A$1:$I$393</definedName>
    <definedName name="ООО" localSheetId="0">#REF!</definedName>
    <definedName name="ООО">#REF!</definedName>
    <definedName name="ПР" localSheetId="0">#REF!</definedName>
    <definedName name="ПР">#REF!</definedName>
    <definedName name="ПРИЛ" localSheetId="0">#REF!</definedName>
    <definedName name="ПРИЛ">#REF!</definedName>
    <definedName name="про" localSheetId="0">#REF!</definedName>
    <definedName name="про">#REF!</definedName>
    <definedName name="ТАН" localSheetId="0">#REF!</definedName>
    <definedName name="ТАН">#REF!</definedName>
    <definedName name="таня" localSheetId="0">#REF!</definedName>
    <definedName name="таня">#REF!</definedName>
    <definedName name="ФВЫ" localSheetId="0">#REF!</definedName>
    <definedName name="ФВЫ">#REF!</definedName>
    <definedName name="щшг" localSheetId="0">#REF!</definedName>
    <definedName name="щшг">#REF!</definedName>
    <definedName name="ъэю" localSheetId="0">#REF!</definedName>
    <definedName name="ъэю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7" i="20" l="1"/>
  <c r="F327" i="20"/>
  <c r="G327" i="20"/>
  <c r="I327" i="20"/>
  <c r="H327" i="20"/>
  <c r="I393" i="20" l="1"/>
  <c r="H393" i="20"/>
  <c r="G393" i="20"/>
  <c r="F393" i="20"/>
  <c r="E393" i="20"/>
  <c r="D392" i="20"/>
  <c r="D391" i="20"/>
  <c r="D384" i="20" s="1"/>
  <c r="D390" i="20"/>
  <c r="D383" i="20" s="1"/>
  <c r="D389" i="20"/>
  <c r="D388" i="20"/>
  <c r="D387" i="20"/>
  <c r="I385" i="20"/>
  <c r="H385" i="20"/>
  <c r="G385" i="20"/>
  <c r="F385" i="20"/>
  <c r="F386" i="20" s="1"/>
  <c r="E385" i="20"/>
  <c r="D385" i="20"/>
  <c r="I384" i="20"/>
  <c r="H384" i="20"/>
  <c r="G384" i="20"/>
  <c r="F384" i="20"/>
  <c r="E384" i="20"/>
  <c r="I383" i="20"/>
  <c r="H383" i="20"/>
  <c r="G383" i="20"/>
  <c r="F383" i="20"/>
  <c r="E383" i="20"/>
  <c r="I382" i="20"/>
  <c r="H382" i="20"/>
  <c r="G382" i="20"/>
  <c r="F382" i="20"/>
  <c r="E382" i="20"/>
  <c r="D382" i="20"/>
  <c r="I381" i="20"/>
  <c r="H381" i="20"/>
  <c r="G381" i="20"/>
  <c r="F381" i="20"/>
  <c r="E381" i="20"/>
  <c r="D381" i="20"/>
  <c r="I380" i="20"/>
  <c r="H380" i="20"/>
  <c r="G380" i="20"/>
  <c r="G386" i="20" s="1"/>
  <c r="F380" i="20"/>
  <c r="E380" i="20"/>
  <c r="I378" i="20"/>
  <c r="H378" i="20"/>
  <c r="G378" i="20"/>
  <c r="F378" i="20"/>
  <c r="E378" i="20"/>
  <c r="D378" i="20"/>
  <c r="D377" i="20"/>
  <c r="D376" i="20"/>
  <c r="I375" i="20"/>
  <c r="H375" i="20"/>
  <c r="G375" i="20"/>
  <c r="F375" i="20"/>
  <c r="E375" i="20"/>
  <c r="D375" i="20"/>
  <c r="D374" i="20"/>
  <c r="D373" i="20"/>
  <c r="I372" i="20"/>
  <c r="G372" i="20"/>
  <c r="F372" i="20"/>
  <c r="E372" i="20"/>
  <c r="D371" i="20"/>
  <c r="D370" i="20"/>
  <c r="D369" i="20"/>
  <c r="H368" i="20"/>
  <c r="D368" i="20" s="1"/>
  <c r="D367" i="20"/>
  <c r="I366" i="20"/>
  <c r="H366" i="20"/>
  <c r="G366" i="20"/>
  <c r="F366" i="20"/>
  <c r="E366" i="20"/>
  <c r="D365" i="20"/>
  <c r="D364" i="20"/>
  <c r="D366" i="20" s="1"/>
  <c r="I362" i="20"/>
  <c r="H362" i="20"/>
  <c r="G362" i="20"/>
  <c r="F362" i="20"/>
  <c r="E362" i="20"/>
  <c r="D362" i="20" s="1"/>
  <c r="I361" i="20"/>
  <c r="H361" i="20"/>
  <c r="G361" i="20"/>
  <c r="F361" i="20"/>
  <c r="D361" i="20" s="1"/>
  <c r="E361" i="20"/>
  <c r="I360" i="20"/>
  <c r="H360" i="20"/>
  <c r="G360" i="20"/>
  <c r="F360" i="20"/>
  <c r="E360" i="20"/>
  <c r="I359" i="20"/>
  <c r="G359" i="20"/>
  <c r="F359" i="20"/>
  <c r="E359" i="20"/>
  <c r="I358" i="20"/>
  <c r="I363" i="20" s="1"/>
  <c r="H358" i="20"/>
  <c r="G358" i="20"/>
  <c r="G363" i="20" s="1"/>
  <c r="F358" i="20"/>
  <c r="E358" i="20"/>
  <c r="D358" i="20" s="1"/>
  <c r="I356" i="20"/>
  <c r="H356" i="20"/>
  <c r="G356" i="20"/>
  <c r="F356" i="20"/>
  <c r="E356" i="20"/>
  <c r="D354" i="20"/>
  <c r="D353" i="20"/>
  <c r="D356" i="20" s="1"/>
  <c r="I352" i="20"/>
  <c r="H352" i="20"/>
  <c r="G352" i="20"/>
  <c r="F352" i="20"/>
  <c r="E352" i="20"/>
  <c r="D350" i="20"/>
  <c r="D349" i="20"/>
  <c r="D352" i="20" s="1"/>
  <c r="I348" i="20"/>
  <c r="H348" i="20"/>
  <c r="G348" i="20"/>
  <c r="F348" i="20"/>
  <c r="E348" i="20"/>
  <c r="D348" i="20"/>
  <c r="D347" i="20"/>
  <c r="I346" i="20"/>
  <c r="H346" i="20"/>
  <c r="G346" i="20"/>
  <c r="F346" i="20"/>
  <c r="E346" i="20"/>
  <c r="D345" i="20"/>
  <c r="D346" i="20" s="1"/>
  <c r="I344" i="20"/>
  <c r="H344" i="20"/>
  <c r="G344" i="20"/>
  <c r="F344" i="20"/>
  <c r="E344" i="20"/>
  <c r="D343" i="20"/>
  <c r="D342" i="20"/>
  <c r="D341" i="20"/>
  <c r="D340" i="20"/>
  <c r="D339" i="20"/>
  <c r="D338" i="20"/>
  <c r="I337" i="20"/>
  <c r="H337" i="20"/>
  <c r="G337" i="20"/>
  <c r="F337" i="20"/>
  <c r="E337" i="20"/>
  <c r="D336" i="20"/>
  <c r="D335" i="20"/>
  <c r="D334" i="20"/>
  <c r="D333" i="20"/>
  <c r="D332" i="20"/>
  <c r="D331" i="20"/>
  <c r="I329" i="20"/>
  <c r="H329" i="20"/>
  <c r="G329" i="20"/>
  <c r="F329" i="20"/>
  <c r="E329" i="20"/>
  <c r="I328" i="20"/>
  <c r="H328" i="20"/>
  <c r="G328" i="20"/>
  <c r="F328" i="20"/>
  <c r="E328" i="20"/>
  <c r="I326" i="20"/>
  <c r="H326" i="20"/>
  <c r="G326" i="20"/>
  <c r="F326" i="20"/>
  <c r="E326" i="20"/>
  <c r="D326" i="20"/>
  <c r="I325" i="20"/>
  <c r="H325" i="20"/>
  <c r="G325" i="20"/>
  <c r="F325" i="20"/>
  <c r="F151" i="20" s="1"/>
  <c r="E325" i="20"/>
  <c r="I324" i="20"/>
  <c r="I330" i="20" s="1"/>
  <c r="H324" i="20"/>
  <c r="G324" i="20"/>
  <c r="F324" i="20"/>
  <c r="E324" i="20"/>
  <c r="E330" i="20" s="1"/>
  <c r="D324" i="20"/>
  <c r="I322" i="20"/>
  <c r="H322" i="20"/>
  <c r="G322" i="20"/>
  <c r="F322" i="20"/>
  <c r="E322" i="20"/>
  <c r="D321" i="20"/>
  <c r="D320" i="20"/>
  <c r="D319" i="20"/>
  <c r="D318" i="20"/>
  <c r="D306" i="20" s="1"/>
  <c r="I317" i="20"/>
  <c r="H317" i="20"/>
  <c r="G317" i="20"/>
  <c r="F317" i="20"/>
  <c r="E317" i="20"/>
  <c r="D314" i="20"/>
  <c r="D313" i="20"/>
  <c r="D312" i="20"/>
  <c r="D311" i="20"/>
  <c r="I309" i="20"/>
  <c r="H309" i="20"/>
  <c r="G309" i="20"/>
  <c r="F309" i="20"/>
  <c r="E309" i="20"/>
  <c r="I308" i="20"/>
  <c r="H308" i="20"/>
  <c r="G308" i="20"/>
  <c r="F308" i="20"/>
  <c r="E308" i="20"/>
  <c r="I307" i="20"/>
  <c r="H307" i="20"/>
  <c r="G307" i="20"/>
  <c r="F307" i="20"/>
  <c r="E307" i="20"/>
  <c r="I306" i="20"/>
  <c r="H306" i="20"/>
  <c r="G306" i="20"/>
  <c r="F306" i="20"/>
  <c r="E306" i="20"/>
  <c r="I305" i="20"/>
  <c r="H305" i="20"/>
  <c r="G305" i="20"/>
  <c r="F305" i="20"/>
  <c r="E305" i="20"/>
  <c r="D305" i="20"/>
  <c r="I304" i="20"/>
  <c r="H304" i="20"/>
  <c r="G304" i="20"/>
  <c r="F304" i="20"/>
  <c r="F310" i="20" s="1"/>
  <c r="E304" i="20"/>
  <c r="D304" i="20"/>
  <c r="I302" i="20"/>
  <c r="H302" i="20"/>
  <c r="G302" i="20"/>
  <c r="F302" i="20"/>
  <c r="E302" i="20"/>
  <c r="D301" i="20"/>
  <c r="D300" i="20"/>
  <c r="D299" i="20"/>
  <c r="I298" i="20"/>
  <c r="H298" i="20"/>
  <c r="G298" i="20"/>
  <c r="F298" i="20"/>
  <c r="E298" i="20"/>
  <c r="D298" i="20"/>
  <c r="D297" i="20"/>
  <c r="D296" i="20"/>
  <c r="D295" i="20"/>
  <c r="I294" i="20"/>
  <c r="H294" i="20"/>
  <c r="G294" i="20"/>
  <c r="F294" i="20"/>
  <c r="E294" i="20"/>
  <c r="D294" i="20"/>
  <c r="D293" i="20"/>
  <c r="I292" i="20"/>
  <c r="H292" i="20"/>
  <c r="G292" i="20"/>
  <c r="F292" i="20"/>
  <c r="E292" i="20"/>
  <c r="D292" i="20"/>
  <c r="D291" i="20"/>
  <c r="D290" i="20"/>
  <c r="D289" i="20"/>
  <c r="I288" i="20"/>
  <c r="H288" i="20"/>
  <c r="G288" i="20"/>
  <c r="F288" i="20"/>
  <c r="E288" i="20"/>
  <c r="D288" i="20"/>
  <c r="D287" i="20"/>
  <c r="D286" i="20"/>
  <c r="I285" i="20"/>
  <c r="H285" i="20"/>
  <c r="G285" i="20"/>
  <c r="F285" i="20"/>
  <c r="E285" i="20"/>
  <c r="D284" i="20"/>
  <c r="D283" i="20"/>
  <c r="D282" i="20"/>
  <c r="D281" i="20"/>
  <c r="D274" i="20" s="1"/>
  <c r="D280" i="20"/>
  <c r="D279" i="20"/>
  <c r="I277" i="20"/>
  <c r="H277" i="20"/>
  <c r="G277" i="20"/>
  <c r="F277" i="20"/>
  <c r="E277" i="20"/>
  <c r="I276" i="20"/>
  <c r="H276" i="20"/>
  <c r="G276" i="20"/>
  <c r="F276" i="20"/>
  <c r="E276" i="20"/>
  <c r="D276" i="20" s="1"/>
  <c r="I275" i="20"/>
  <c r="H275" i="20"/>
  <c r="G275" i="20"/>
  <c r="F275" i="20"/>
  <c r="E275" i="20"/>
  <c r="I274" i="20"/>
  <c r="H274" i="20"/>
  <c r="G274" i="20"/>
  <c r="F274" i="20"/>
  <c r="E274" i="20"/>
  <c r="I273" i="20"/>
  <c r="H273" i="20"/>
  <c r="G273" i="20"/>
  <c r="F273" i="20"/>
  <c r="E273" i="20"/>
  <c r="D273" i="20"/>
  <c r="I272" i="20"/>
  <c r="H272" i="20"/>
  <c r="G272" i="20"/>
  <c r="F272" i="20"/>
  <c r="E272" i="20"/>
  <c r="D272" i="20"/>
  <c r="I270" i="20"/>
  <c r="I263" i="20" s="1"/>
  <c r="H270" i="20"/>
  <c r="G270" i="20"/>
  <c r="G263" i="20" s="1"/>
  <c r="F270" i="20"/>
  <c r="E270" i="20"/>
  <c r="E263" i="20" s="1"/>
  <c r="D269" i="20"/>
  <c r="D262" i="20" s="1"/>
  <c r="D268" i="20"/>
  <c r="D267" i="20"/>
  <c r="D266" i="20"/>
  <c r="D259" i="20" s="1"/>
  <c r="D265" i="20"/>
  <c r="D258" i="20" s="1"/>
  <c r="D264" i="20"/>
  <c r="H263" i="20"/>
  <c r="F263" i="20"/>
  <c r="I262" i="20"/>
  <c r="H262" i="20"/>
  <c r="G262" i="20"/>
  <c r="F262" i="20"/>
  <c r="E262" i="20"/>
  <c r="I261" i="20"/>
  <c r="H261" i="20"/>
  <c r="G261" i="20"/>
  <c r="F261" i="20"/>
  <c r="E261" i="20"/>
  <c r="D261" i="20"/>
  <c r="I260" i="20"/>
  <c r="H260" i="20"/>
  <c r="G260" i="20"/>
  <c r="F260" i="20"/>
  <c r="E260" i="20"/>
  <c r="D260" i="20"/>
  <c r="I259" i="20"/>
  <c r="H259" i="20"/>
  <c r="G259" i="20"/>
  <c r="F259" i="20"/>
  <c r="E259" i="20"/>
  <c r="I258" i="20"/>
  <c r="H258" i="20"/>
  <c r="G258" i="20"/>
  <c r="F258" i="20"/>
  <c r="E258" i="20"/>
  <c r="I257" i="20"/>
  <c r="H257" i="20"/>
  <c r="G257" i="20"/>
  <c r="F257" i="20"/>
  <c r="E257" i="20"/>
  <c r="D257" i="20"/>
  <c r="I255" i="20"/>
  <c r="H255" i="20"/>
  <c r="G255" i="20"/>
  <c r="F255" i="20"/>
  <c r="E255" i="20"/>
  <c r="D254" i="20"/>
  <c r="D253" i="20"/>
  <c r="D255" i="20" s="1"/>
  <c r="I252" i="20"/>
  <c r="H252" i="20"/>
  <c r="G252" i="20"/>
  <c r="F252" i="20"/>
  <c r="E252" i="20"/>
  <c r="D251" i="20"/>
  <c r="D250" i="20"/>
  <c r="D249" i="20"/>
  <c r="D248" i="20"/>
  <c r="D247" i="20"/>
  <c r="D246" i="20"/>
  <c r="I244" i="20"/>
  <c r="H244" i="20"/>
  <c r="G244" i="20"/>
  <c r="F244" i="20"/>
  <c r="E244" i="20"/>
  <c r="I243" i="20"/>
  <c r="H243" i="20"/>
  <c r="G243" i="20"/>
  <c r="F243" i="20"/>
  <c r="E243" i="20"/>
  <c r="I242" i="20"/>
  <c r="H242" i="20"/>
  <c r="G242" i="20"/>
  <c r="F242" i="20"/>
  <c r="E242" i="20"/>
  <c r="I241" i="20"/>
  <c r="H241" i="20"/>
  <c r="G241" i="20"/>
  <c r="F241" i="20"/>
  <c r="E241" i="20"/>
  <c r="I240" i="20"/>
  <c r="H240" i="20"/>
  <c r="G240" i="20"/>
  <c r="F240" i="20"/>
  <c r="E240" i="20"/>
  <c r="D240" i="20"/>
  <c r="I239" i="20"/>
  <c r="H239" i="20"/>
  <c r="G239" i="20"/>
  <c r="G245" i="20" s="1"/>
  <c r="F239" i="20"/>
  <c r="E239" i="20"/>
  <c r="I237" i="20"/>
  <c r="H237" i="20"/>
  <c r="G237" i="20"/>
  <c r="F237" i="20"/>
  <c r="E237" i="20"/>
  <c r="D236" i="20"/>
  <c r="D235" i="20"/>
  <c r="D234" i="20"/>
  <c r="D237" i="20" s="1"/>
  <c r="I233" i="20"/>
  <c r="H233" i="20"/>
  <c r="G233" i="20"/>
  <c r="F233" i="20"/>
  <c r="E233" i="20"/>
  <c r="D232" i="20"/>
  <c r="D231" i="20"/>
  <c r="D230" i="20"/>
  <c r="D229" i="20"/>
  <c r="D233" i="20" s="1"/>
  <c r="D228" i="20"/>
  <c r="D227" i="20"/>
  <c r="I226" i="20"/>
  <c r="H226" i="20"/>
  <c r="G226" i="20"/>
  <c r="F226" i="20"/>
  <c r="E226" i="20"/>
  <c r="D225" i="20"/>
  <c r="D224" i="20"/>
  <c r="D223" i="20"/>
  <c r="D222" i="20"/>
  <c r="D221" i="20"/>
  <c r="D220" i="20"/>
  <c r="I219" i="20"/>
  <c r="H219" i="20"/>
  <c r="G219" i="20"/>
  <c r="F219" i="20"/>
  <c r="E219" i="20"/>
  <c r="D218" i="20"/>
  <c r="D217" i="20"/>
  <c r="D219" i="20" s="1"/>
  <c r="I216" i="20"/>
  <c r="H216" i="20"/>
  <c r="G216" i="20"/>
  <c r="F216" i="20"/>
  <c r="E216" i="20"/>
  <c r="D215" i="20"/>
  <c r="D214" i="20"/>
  <c r="D216" i="20" s="1"/>
  <c r="I213" i="20"/>
  <c r="H213" i="20"/>
  <c r="G213" i="20"/>
  <c r="F213" i="20"/>
  <c r="E213" i="20"/>
  <c r="D212" i="20"/>
  <c r="D211" i="20"/>
  <c r="D213" i="20" s="1"/>
  <c r="I210" i="20"/>
  <c r="H210" i="20"/>
  <c r="G210" i="20"/>
  <c r="F210" i="20"/>
  <c r="E210" i="20"/>
  <c r="D209" i="20"/>
  <c r="D208" i="20"/>
  <c r="D210" i="20" s="1"/>
  <c r="I207" i="20"/>
  <c r="H207" i="20"/>
  <c r="G207" i="20"/>
  <c r="F207" i="20"/>
  <c r="E207" i="20"/>
  <c r="D206" i="20"/>
  <c r="D205" i="20"/>
  <c r="D204" i="20"/>
  <c r="D207" i="20" s="1"/>
  <c r="I203" i="20"/>
  <c r="H203" i="20"/>
  <c r="G203" i="20"/>
  <c r="F203" i="20"/>
  <c r="E203" i="20"/>
  <c r="D202" i="20"/>
  <c r="D201" i="20"/>
  <c r="D200" i="20"/>
  <c r="D199" i="20"/>
  <c r="D198" i="20"/>
  <c r="D197" i="20"/>
  <c r="I196" i="20"/>
  <c r="H196" i="20"/>
  <c r="G196" i="20"/>
  <c r="F196" i="20"/>
  <c r="E196" i="20"/>
  <c r="D195" i="20"/>
  <c r="D194" i="20"/>
  <c r="D193" i="20"/>
  <c r="D192" i="20"/>
  <c r="D191" i="20"/>
  <c r="D190" i="20"/>
  <c r="I189" i="20"/>
  <c r="H189" i="20"/>
  <c r="G189" i="20"/>
  <c r="F189" i="20"/>
  <c r="E189" i="20"/>
  <c r="D188" i="20"/>
  <c r="D187" i="20"/>
  <c r="D186" i="20"/>
  <c r="D189" i="20" s="1"/>
  <c r="I185" i="20"/>
  <c r="H185" i="20"/>
  <c r="G185" i="20"/>
  <c r="F185" i="20"/>
  <c r="E185" i="20"/>
  <c r="D184" i="20"/>
  <c r="D183" i="20"/>
  <c r="D182" i="20"/>
  <c r="D181" i="20"/>
  <c r="D180" i="20"/>
  <c r="D179" i="20"/>
  <c r="I178" i="20"/>
  <c r="H178" i="20"/>
  <c r="G178" i="20"/>
  <c r="F178" i="20"/>
  <c r="E178" i="20"/>
  <c r="D177" i="20"/>
  <c r="D176" i="20"/>
  <c r="D175" i="20"/>
  <c r="D174" i="20"/>
  <c r="D173" i="20"/>
  <c r="D172" i="20"/>
  <c r="I171" i="20"/>
  <c r="H171" i="20"/>
  <c r="G171" i="20"/>
  <c r="F171" i="20"/>
  <c r="E171" i="20"/>
  <c r="D170" i="20"/>
  <c r="D169" i="20"/>
  <c r="D168" i="20"/>
  <c r="D167" i="20"/>
  <c r="D166" i="20"/>
  <c r="D159" i="20" s="1"/>
  <c r="D165" i="20"/>
  <c r="I163" i="20"/>
  <c r="H163" i="20"/>
  <c r="G163" i="20"/>
  <c r="D163" i="20" s="1"/>
  <c r="F163" i="20"/>
  <c r="E163" i="20"/>
  <c r="I162" i="20"/>
  <c r="H162" i="20"/>
  <c r="G162" i="20"/>
  <c r="F162" i="20"/>
  <c r="E162" i="20"/>
  <c r="D162" i="20" s="1"/>
  <c r="I161" i="20"/>
  <c r="H161" i="20"/>
  <c r="G161" i="20"/>
  <c r="F161" i="20"/>
  <c r="F153" i="20" s="1"/>
  <c r="E161" i="20"/>
  <c r="D161" i="20" s="1"/>
  <c r="I160" i="20"/>
  <c r="H160" i="20"/>
  <c r="H152" i="20" s="1"/>
  <c r="G160" i="20"/>
  <c r="F160" i="20"/>
  <c r="E160" i="20"/>
  <c r="I159" i="20"/>
  <c r="H159" i="20"/>
  <c r="G159" i="20"/>
  <c r="F159" i="20"/>
  <c r="E159" i="20"/>
  <c r="I158" i="20"/>
  <c r="H158" i="20"/>
  <c r="G158" i="20"/>
  <c r="G164" i="20" s="1"/>
  <c r="F158" i="20"/>
  <c r="E158" i="20"/>
  <c r="F155" i="20"/>
  <c r="H154" i="20"/>
  <c r="H150" i="20"/>
  <c r="I148" i="20"/>
  <c r="H148" i="20"/>
  <c r="G148" i="20"/>
  <c r="F148" i="20"/>
  <c r="E148" i="20"/>
  <c r="D147" i="20"/>
  <c r="D148" i="20" s="1"/>
  <c r="I146" i="20"/>
  <c r="H146" i="20"/>
  <c r="H145" i="20"/>
  <c r="G145" i="20"/>
  <c r="G146" i="20" s="1"/>
  <c r="F145" i="20"/>
  <c r="F146" i="20" s="1"/>
  <c r="E145" i="20"/>
  <c r="E146" i="20" s="1"/>
  <c r="D145" i="20"/>
  <c r="D146" i="20" s="1"/>
  <c r="I144" i="20"/>
  <c r="H144" i="20"/>
  <c r="G144" i="20"/>
  <c r="F144" i="20"/>
  <c r="E144" i="20"/>
  <c r="D142" i="20"/>
  <c r="D141" i="20"/>
  <c r="D140" i="20"/>
  <c r="D144" i="20" s="1"/>
  <c r="I138" i="20"/>
  <c r="H138" i="20"/>
  <c r="G138" i="20"/>
  <c r="F138" i="20"/>
  <c r="E138" i="20"/>
  <c r="D138" i="20"/>
  <c r="I137" i="20"/>
  <c r="H137" i="20"/>
  <c r="H113" i="20" s="1"/>
  <c r="G137" i="20"/>
  <c r="F137" i="20"/>
  <c r="E137" i="20"/>
  <c r="D137" i="20"/>
  <c r="I136" i="20"/>
  <c r="H136" i="20"/>
  <c r="G136" i="20"/>
  <c r="F136" i="20"/>
  <c r="F112" i="20" s="1"/>
  <c r="E136" i="20"/>
  <c r="D136" i="20"/>
  <c r="H135" i="20"/>
  <c r="G135" i="20"/>
  <c r="F135" i="20"/>
  <c r="E135" i="20"/>
  <c r="I134" i="20"/>
  <c r="H134" i="20"/>
  <c r="G134" i="20"/>
  <c r="F134" i="20"/>
  <c r="E134" i="20"/>
  <c r="D133" i="20"/>
  <c r="D134" i="20" s="1"/>
  <c r="I132" i="20"/>
  <c r="H132" i="20"/>
  <c r="E132" i="20"/>
  <c r="D132" i="20"/>
  <c r="H131" i="20"/>
  <c r="G131" i="20"/>
  <c r="G132" i="20" s="1"/>
  <c r="F131" i="20"/>
  <c r="F132" i="20" s="1"/>
  <c r="E131" i="20"/>
  <c r="D131" i="20"/>
  <c r="I130" i="20"/>
  <c r="H130" i="20"/>
  <c r="G130" i="20"/>
  <c r="F130" i="20"/>
  <c r="E130" i="20"/>
  <c r="D130" i="20"/>
  <c r="D128" i="20"/>
  <c r="D127" i="20"/>
  <c r="D126" i="20"/>
  <c r="I125" i="20"/>
  <c r="H125" i="20"/>
  <c r="G125" i="20"/>
  <c r="F125" i="20"/>
  <c r="E125" i="20"/>
  <c r="D123" i="20"/>
  <c r="D122" i="20"/>
  <c r="D121" i="20"/>
  <c r="I119" i="20"/>
  <c r="I114" i="20" s="1"/>
  <c r="H119" i="20"/>
  <c r="H114" i="20" s="1"/>
  <c r="G119" i="20"/>
  <c r="F119" i="20"/>
  <c r="E119" i="20"/>
  <c r="E114" i="20" s="1"/>
  <c r="D119" i="20"/>
  <c r="I118" i="20"/>
  <c r="H118" i="20"/>
  <c r="G118" i="20"/>
  <c r="G113" i="20" s="1"/>
  <c r="F118" i="20"/>
  <c r="F113" i="20" s="1"/>
  <c r="E118" i="20"/>
  <c r="D118" i="20"/>
  <c r="I117" i="20"/>
  <c r="H117" i="20"/>
  <c r="H112" i="20" s="1"/>
  <c r="G117" i="20"/>
  <c r="F117" i="20"/>
  <c r="E117" i="20"/>
  <c r="E112" i="20" s="1"/>
  <c r="D117" i="20"/>
  <c r="I116" i="20"/>
  <c r="H116" i="20"/>
  <c r="G116" i="20"/>
  <c r="G120" i="20" s="1"/>
  <c r="F116" i="20"/>
  <c r="E116" i="20"/>
  <c r="F114" i="20"/>
  <c r="I112" i="20"/>
  <c r="I111" i="20"/>
  <c r="G111" i="20"/>
  <c r="E111" i="20"/>
  <c r="I110" i="20"/>
  <c r="H110" i="20"/>
  <c r="G110" i="20"/>
  <c r="F110" i="20"/>
  <c r="E110" i="20"/>
  <c r="D109" i="20"/>
  <c r="D108" i="20"/>
  <c r="D103" i="20" s="1"/>
  <c r="D98" i="20" s="1"/>
  <c r="D107" i="20"/>
  <c r="D106" i="20"/>
  <c r="I104" i="20"/>
  <c r="H104" i="20"/>
  <c r="G104" i="20"/>
  <c r="G99" i="20" s="1"/>
  <c r="F104" i="20"/>
  <c r="F99" i="20" s="1"/>
  <c r="E104" i="20"/>
  <c r="D104" i="20"/>
  <c r="D99" i="20" s="1"/>
  <c r="I103" i="20"/>
  <c r="I98" i="20" s="1"/>
  <c r="H103" i="20"/>
  <c r="H98" i="20" s="1"/>
  <c r="G103" i="20"/>
  <c r="F103" i="20"/>
  <c r="F98" i="20" s="1"/>
  <c r="E103" i="20"/>
  <c r="E98" i="20" s="1"/>
  <c r="I102" i="20"/>
  <c r="H102" i="20"/>
  <c r="G102" i="20"/>
  <c r="G97" i="20" s="1"/>
  <c r="F102" i="20"/>
  <c r="F97" i="20" s="1"/>
  <c r="E102" i="20"/>
  <c r="D102" i="20"/>
  <c r="I101" i="20"/>
  <c r="I105" i="20" s="1"/>
  <c r="H101" i="20"/>
  <c r="H96" i="20" s="1"/>
  <c r="G101" i="20"/>
  <c r="F101" i="20"/>
  <c r="F96" i="20" s="1"/>
  <c r="E101" i="20"/>
  <c r="E105" i="20" s="1"/>
  <c r="D101" i="20"/>
  <c r="D96" i="20" s="1"/>
  <c r="I99" i="20"/>
  <c r="H99" i="20"/>
  <c r="E99" i="20"/>
  <c r="G98" i="20"/>
  <c r="I97" i="20"/>
  <c r="H97" i="20"/>
  <c r="E97" i="20"/>
  <c r="D97" i="20"/>
  <c r="I96" i="20"/>
  <c r="G96" i="20"/>
  <c r="I95" i="20"/>
  <c r="H95" i="20"/>
  <c r="G95" i="20"/>
  <c r="F95" i="20"/>
  <c r="E95" i="20"/>
  <c r="D94" i="20"/>
  <c r="D93" i="20"/>
  <c r="D95" i="20" s="1"/>
  <c r="I91" i="20"/>
  <c r="I92" i="20" s="1"/>
  <c r="H91" i="20"/>
  <c r="G91" i="20"/>
  <c r="F91" i="20"/>
  <c r="E91" i="20"/>
  <c r="D91" i="20"/>
  <c r="H90" i="20"/>
  <c r="H92" i="20" s="1"/>
  <c r="G90" i="20"/>
  <c r="F90" i="20"/>
  <c r="E90" i="20"/>
  <c r="E92" i="20" s="1"/>
  <c r="D90" i="20"/>
  <c r="D92" i="20" s="1"/>
  <c r="I89" i="20"/>
  <c r="H89" i="20"/>
  <c r="G89" i="20"/>
  <c r="F89" i="20"/>
  <c r="E89" i="20"/>
  <c r="D88" i="20"/>
  <c r="D87" i="20"/>
  <c r="D89" i="20" s="1"/>
  <c r="I86" i="20"/>
  <c r="I85" i="20"/>
  <c r="H85" i="20"/>
  <c r="G85" i="20"/>
  <c r="F85" i="20"/>
  <c r="E85" i="20"/>
  <c r="D85" i="20"/>
  <c r="H84" i="20"/>
  <c r="G84" i="20"/>
  <c r="F84" i="20"/>
  <c r="E84" i="20"/>
  <c r="E86" i="20" s="1"/>
  <c r="D84" i="20"/>
  <c r="D86" i="20" s="1"/>
  <c r="I83" i="20"/>
  <c r="H83" i="20"/>
  <c r="G83" i="20"/>
  <c r="F83" i="20"/>
  <c r="E83" i="20"/>
  <c r="D82" i="20"/>
  <c r="D81" i="20"/>
  <c r="D83" i="20" s="1"/>
  <c r="I80" i="20"/>
  <c r="H80" i="20"/>
  <c r="G80" i="20"/>
  <c r="F80" i="20"/>
  <c r="E80" i="20"/>
  <c r="D79" i="20"/>
  <c r="D78" i="20"/>
  <c r="I77" i="20"/>
  <c r="H77" i="20"/>
  <c r="G77" i="20"/>
  <c r="F77" i="20"/>
  <c r="E77" i="20"/>
  <c r="D76" i="20"/>
  <c r="D75" i="20"/>
  <c r="I74" i="20"/>
  <c r="H74" i="20"/>
  <c r="G74" i="20"/>
  <c r="F74" i="20"/>
  <c r="E74" i="20"/>
  <c r="D73" i="20"/>
  <c r="D70" i="20" s="1"/>
  <c r="D72" i="20"/>
  <c r="I70" i="20"/>
  <c r="H70" i="20"/>
  <c r="G70" i="20"/>
  <c r="F70" i="20"/>
  <c r="E70" i="20"/>
  <c r="I69" i="20"/>
  <c r="I71" i="20" s="1"/>
  <c r="H69" i="20"/>
  <c r="G69" i="20"/>
  <c r="F69" i="20"/>
  <c r="E69" i="20"/>
  <c r="E71" i="20" s="1"/>
  <c r="I68" i="20"/>
  <c r="H68" i="20"/>
  <c r="G68" i="20"/>
  <c r="F68" i="20"/>
  <c r="E68" i="20"/>
  <c r="D67" i="20"/>
  <c r="D66" i="20"/>
  <c r="D68" i="20" s="1"/>
  <c r="I65" i="20"/>
  <c r="H65" i="20"/>
  <c r="G65" i="20"/>
  <c r="F65" i="20"/>
  <c r="E65" i="20"/>
  <c r="I64" i="20"/>
  <c r="H64" i="20"/>
  <c r="G64" i="20"/>
  <c r="F64" i="20"/>
  <c r="E64" i="20"/>
  <c r="D64" i="20"/>
  <c r="H63" i="20"/>
  <c r="G63" i="20"/>
  <c r="F63" i="20"/>
  <c r="E63" i="20"/>
  <c r="D63" i="20"/>
  <c r="D65" i="20" s="1"/>
  <c r="I62" i="20"/>
  <c r="H62" i="20"/>
  <c r="G62" i="20"/>
  <c r="G59" i="20" s="1"/>
  <c r="F62" i="20"/>
  <c r="F59" i="20" s="1"/>
  <c r="E62" i="20"/>
  <c r="D61" i="20"/>
  <c r="D60" i="20"/>
  <c r="D62" i="20" s="1"/>
  <c r="D59" i="20" s="1"/>
  <c r="I59" i="20"/>
  <c r="H59" i="20"/>
  <c r="E59" i="20"/>
  <c r="I58" i="20"/>
  <c r="H58" i="20"/>
  <c r="G58" i="20"/>
  <c r="F58" i="20"/>
  <c r="E58" i="20"/>
  <c r="D58" i="20"/>
  <c r="I57" i="20"/>
  <c r="H57" i="20"/>
  <c r="G57" i="20"/>
  <c r="F57" i="20"/>
  <c r="E57" i="20"/>
  <c r="E48" i="20" s="1"/>
  <c r="D57" i="20"/>
  <c r="I56" i="20"/>
  <c r="H56" i="20"/>
  <c r="G56" i="20"/>
  <c r="F56" i="20"/>
  <c r="E56" i="20"/>
  <c r="D55" i="20"/>
  <c r="D52" i="20" s="1"/>
  <c r="D54" i="20"/>
  <c r="D56" i="20" s="1"/>
  <c r="I52" i="20"/>
  <c r="I49" i="20" s="1"/>
  <c r="H52" i="20"/>
  <c r="G52" i="20"/>
  <c r="F52" i="20"/>
  <c r="E52" i="20"/>
  <c r="E49" i="20" s="1"/>
  <c r="I51" i="20"/>
  <c r="H51" i="20"/>
  <c r="H53" i="20" s="1"/>
  <c r="G51" i="20"/>
  <c r="G48" i="20" s="1"/>
  <c r="F51" i="20"/>
  <c r="F53" i="20" s="1"/>
  <c r="E51" i="20"/>
  <c r="I48" i="20"/>
  <c r="I47" i="20"/>
  <c r="H47" i="20"/>
  <c r="G47" i="20"/>
  <c r="F47" i="20"/>
  <c r="E47" i="20"/>
  <c r="D46" i="20"/>
  <c r="D45" i="20"/>
  <c r="D44" i="20"/>
  <c r="D43" i="20"/>
  <c r="D42" i="20"/>
  <c r="D41" i="20"/>
  <c r="I40" i="20"/>
  <c r="H40" i="20"/>
  <c r="G40" i="20"/>
  <c r="F40" i="20"/>
  <c r="E40" i="20"/>
  <c r="D39" i="20"/>
  <c r="D38" i="20"/>
  <c r="D37" i="20"/>
  <c r="D36" i="20"/>
  <c r="D35" i="20"/>
  <c r="D40" i="20" s="1"/>
  <c r="I32" i="20"/>
  <c r="H32" i="20"/>
  <c r="H25" i="20" s="1"/>
  <c r="G32" i="20"/>
  <c r="F32" i="20"/>
  <c r="F25" i="20" s="1"/>
  <c r="E32" i="20"/>
  <c r="I31" i="20"/>
  <c r="H31" i="20"/>
  <c r="G31" i="20"/>
  <c r="F31" i="20"/>
  <c r="F24" i="20" s="1"/>
  <c r="E31" i="20"/>
  <c r="E24" i="20" s="1"/>
  <c r="I30" i="20"/>
  <c r="I23" i="20" s="1"/>
  <c r="H30" i="20"/>
  <c r="H23" i="20" s="1"/>
  <c r="G30" i="20"/>
  <c r="F30" i="20"/>
  <c r="F23" i="20" s="1"/>
  <c r="E30" i="20"/>
  <c r="D30" i="20" s="1"/>
  <c r="D23" i="20" s="1"/>
  <c r="I29" i="20"/>
  <c r="H29" i="20"/>
  <c r="G29" i="20"/>
  <c r="G22" i="20" s="1"/>
  <c r="F29" i="20"/>
  <c r="E29" i="20"/>
  <c r="I28" i="20"/>
  <c r="H28" i="20"/>
  <c r="H21" i="20" s="1"/>
  <c r="G28" i="20"/>
  <c r="F28" i="20"/>
  <c r="E28" i="20"/>
  <c r="E21" i="20" s="1"/>
  <c r="D28" i="20"/>
  <c r="D21" i="20" s="1"/>
  <c r="I27" i="20"/>
  <c r="H27" i="20"/>
  <c r="G27" i="20"/>
  <c r="F27" i="20"/>
  <c r="F20" i="20" s="1"/>
  <c r="E27" i="20"/>
  <c r="D27" i="20"/>
  <c r="I25" i="20"/>
  <c r="G25" i="20"/>
  <c r="E25" i="20"/>
  <c r="I24" i="20"/>
  <c r="H24" i="20"/>
  <c r="G24" i="20"/>
  <c r="G23" i="20"/>
  <c r="I22" i="20"/>
  <c r="H22" i="20"/>
  <c r="E22" i="20"/>
  <c r="I21" i="20"/>
  <c r="G21" i="20"/>
  <c r="F21" i="20"/>
  <c r="I20" i="20"/>
  <c r="H20" i="20"/>
  <c r="E20" i="20"/>
  <c r="D20" i="20"/>
  <c r="F15" i="20" l="1"/>
  <c r="I100" i="20"/>
  <c r="I26" i="20"/>
  <c r="G33" i="20"/>
  <c r="I50" i="20"/>
  <c r="G153" i="20"/>
  <c r="E26" i="20"/>
  <c r="E23" i="20"/>
  <c r="D32" i="20"/>
  <c r="D25" i="20" s="1"/>
  <c r="D47" i="20"/>
  <c r="D51" i="20"/>
  <c r="D53" i="20" s="1"/>
  <c r="D49" i="20"/>
  <c r="F48" i="20"/>
  <c r="H49" i="20"/>
  <c r="D80" i="20"/>
  <c r="F86" i="20"/>
  <c r="G105" i="20"/>
  <c r="D135" i="20"/>
  <c r="D139" i="20" s="1"/>
  <c r="H139" i="20"/>
  <c r="G112" i="20"/>
  <c r="G15" i="20" s="1"/>
  <c r="E113" i="20"/>
  <c r="I113" i="20"/>
  <c r="I16" i="20" s="1"/>
  <c r="G114" i="20"/>
  <c r="F154" i="20"/>
  <c r="H155" i="20"/>
  <c r="D185" i="20"/>
  <c r="D226" i="20"/>
  <c r="D239" i="20"/>
  <c r="H245" i="20"/>
  <c r="E245" i="20"/>
  <c r="D244" i="20"/>
  <c r="D252" i="20"/>
  <c r="E155" i="20"/>
  <c r="E17" i="20" s="1"/>
  <c r="I155" i="20"/>
  <c r="I17" i="20" s="1"/>
  <c r="H278" i="20"/>
  <c r="D307" i="20"/>
  <c r="D308" i="20"/>
  <c r="H330" i="20"/>
  <c r="G330" i="20"/>
  <c r="G49" i="20"/>
  <c r="E96" i="20"/>
  <c r="E100" i="20" s="1"/>
  <c r="D263" i="20"/>
  <c r="G20" i="20"/>
  <c r="G26" i="20" s="1"/>
  <c r="E33" i="20"/>
  <c r="I33" i="20"/>
  <c r="E53" i="20"/>
  <c r="I53" i="20"/>
  <c r="G71" i="20"/>
  <c r="D77" i="20"/>
  <c r="G92" i="20"/>
  <c r="G100" i="20"/>
  <c r="D100" i="20"/>
  <c r="F100" i="20"/>
  <c r="H16" i="20"/>
  <c r="F17" i="20"/>
  <c r="E120" i="20"/>
  <c r="I120" i="20"/>
  <c r="E164" i="20"/>
  <c r="I164" i="20"/>
  <c r="F152" i="20"/>
  <c r="D178" i="20"/>
  <c r="E151" i="20"/>
  <c r="E13" i="20" s="1"/>
  <c r="I151" i="20"/>
  <c r="I13" i="20" s="1"/>
  <c r="G152" i="20"/>
  <c r="G14" i="20" s="1"/>
  <c r="E153" i="20"/>
  <c r="I153" i="20"/>
  <c r="I15" i="20" s="1"/>
  <c r="G154" i="20"/>
  <c r="G16" i="20" s="1"/>
  <c r="D270" i="20"/>
  <c r="E278" i="20"/>
  <c r="I278" i="20"/>
  <c r="D277" i="20"/>
  <c r="H310" i="20"/>
  <c r="D360" i="20"/>
  <c r="H386" i="20"/>
  <c r="E115" i="20"/>
  <c r="F111" i="20"/>
  <c r="F115" i="20" s="1"/>
  <c r="H17" i="20"/>
  <c r="F139" i="20"/>
  <c r="F150" i="20"/>
  <c r="F245" i="20"/>
  <c r="I154" i="20"/>
  <c r="G150" i="20"/>
  <c r="F278" i="20"/>
  <c r="E310" i="20"/>
  <c r="I310" i="20"/>
  <c r="D309" i="20"/>
  <c r="F330" i="20"/>
  <c r="D372" i="20"/>
  <c r="E386" i="20"/>
  <c r="I386" i="20"/>
  <c r="D344" i="20"/>
  <c r="H153" i="20"/>
  <c r="D153" i="20" s="1"/>
  <c r="D327" i="20"/>
  <c r="D337" i="20"/>
  <c r="F12" i="20"/>
  <c r="E50" i="20"/>
  <c r="D74" i="20"/>
  <c r="D69" i="20"/>
  <c r="F156" i="20"/>
  <c r="H86" i="20"/>
  <c r="H48" i="20"/>
  <c r="H50" i="20" s="1"/>
  <c r="H372" i="20"/>
  <c r="F16" i="20"/>
  <c r="F33" i="20"/>
  <c r="H105" i="20"/>
  <c r="D203" i="20"/>
  <c r="I152" i="20"/>
  <c r="I14" i="20" s="1"/>
  <c r="D393" i="20"/>
  <c r="D380" i="20"/>
  <c r="D386" i="20" s="1"/>
  <c r="G12" i="20"/>
  <c r="E15" i="20"/>
  <c r="H26" i="20"/>
  <c r="D31" i="20"/>
  <c r="D24" i="20" s="1"/>
  <c r="F49" i="20"/>
  <c r="F13" i="20" s="1"/>
  <c r="F92" i="20"/>
  <c r="F105" i="20"/>
  <c r="D110" i="20"/>
  <c r="H111" i="20"/>
  <c r="H115" i="20" s="1"/>
  <c r="D114" i="20"/>
  <c r="H120" i="20"/>
  <c r="F120" i="20"/>
  <c r="G139" i="20"/>
  <c r="E139" i="20"/>
  <c r="H164" i="20"/>
  <c r="D160" i="20"/>
  <c r="D196" i="20"/>
  <c r="E150" i="20"/>
  <c r="I150" i="20"/>
  <c r="G151" i="20"/>
  <c r="G13" i="20" s="1"/>
  <c r="G155" i="20"/>
  <c r="G17" i="20" s="1"/>
  <c r="I245" i="20"/>
  <c r="D275" i="20"/>
  <c r="D278" i="20" s="1"/>
  <c r="G310" i="20"/>
  <c r="D317" i="20"/>
  <c r="D325" i="20"/>
  <c r="D329" i="20"/>
  <c r="D29" i="20"/>
  <c r="D22" i="20" s="1"/>
  <c r="F22" i="20"/>
  <c r="F14" i="20" s="1"/>
  <c r="H100" i="20"/>
  <c r="D105" i="20"/>
  <c r="F164" i="20"/>
  <c r="F50" i="20"/>
  <c r="D171" i="20"/>
  <c r="D158" i="20"/>
  <c r="D164" i="20" s="1"/>
  <c r="D241" i="20"/>
  <c r="E152" i="20"/>
  <c r="H14" i="20"/>
  <c r="D33" i="20"/>
  <c r="H33" i="20"/>
  <c r="G50" i="20"/>
  <c r="G53" i="20"/>
  <c r="H71" i="20"/>
  <c r="F71" i="20"/>
  <c r="G86" i="20"/>
  <c r="D125" i="20"/>
  <c r="D116" i="20"/>
  <c r="I139" i="20"/>
  <c r="D242" i="20"/>
  <c r="D243" i="20"/>
  <c r="E154" i="20"/>
  <c r="G278" i="20"/>
  <c r="D285" i="20"/>
  <c r="D302" i="20"/>
  <c r="D310" i="20"/>
  <c r="D322" i="20"/>
  <c r="D328" i="20"/>
  <c r="F363" i="20"/>
  <c r="H359" i="20"/>
  <c r="E363" i="20"/>
  <c r="D113" i="20" l="1"/>
  <c r="I115" i="20"/>
  <c r="G115" i="20"/>
  <c r="D112" i="20"/>
  <c r="D15" i="20" s="1"/>
  <c r="D155" i="20"/>
  <c r="D245" i="20"/>
  <c r="D330" i="20"/>
  <c r="H15" i="20"/>
  <c r="E16" i="20"/>
  <c r="D154" i="20"/>
  <c r="D120" i="20"/>
  <c r="D111" i="20"/>
  <c r="D115" i="20" s="1"/>
  <c r="E156" i="20"/>
  <c r="D150" i="20"/>
  <c r="D17" i="20"/>
  <c r="F18" i="20"/>
  <c r="D359" i="20"/>
  <c r="D363" i="20" s="1"/>
  <c r="H363" i="20"/>
  <c r="D48" i="20"/>
  <c r="D71" i="20"/>
  <c r="E12" i="20"/>
  <c r="F26" i="20"/>
  <c r="D152" i="20"/>
  <c r="E14" i="20"/>
  <c r="I156" i="20"/>
  <c r="I12" i="20"/>
  <c r="I18" i="20" s="1"/>
  <c r="G156" i="20"/>
  <c r="H151" i="20"/>
  <c r="D16" i="20"/>
  <c r="G18" i="20"/>
  <c r="D26" i="20"/>
  <c r="H12" i="20"/>
  <c r="D50" i="20" l="1"/>
  <c r="D12" i="20"/>
  <c r="D156" i="20"/>
  <c r="H13" i="20"/>
  <c r="H18" i="20" s="1"/>
  <c r="D151" i="20"/>
  <c r="D13" i="20" s="1"/>
  <c r="H156" i="20"/>
  <c r="D14" i="20"/>
  <c r="E18" i="20"/>
  <c r="D18" i="20" l="1"/>
</calcChain>
</file>

<file path=xl/sharedStrings.xml><?xml version="1.0" encoding="utf-8"?>
<sst xmlns="http://schemas.openxmlformats.org/spreadsheetml/2006/main" count="186" uniqueCount="91">
  <si>
    <t>Проектирование, строительство и реконструкция объектов водоотведения и очистки сточных вод</t>
  </si>
  <si>
    <t>Приложение №3</t>
  </si>
  <si>
    <t>к Программе</t>
  </si>
  <si>
    <t>План реализации муниципальной программы</t>
  </si>
  <si>
    <t>"Развитие жилищно-коммунального хозяйства и благоустройство территории Кингисеппского городского поселения"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</si>
  <si>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</si>
  <si>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</si>
  <si>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</si>
  <si>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</si>
  <si>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</si>
  <si>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</si>
  <si>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</si>
  <si>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</si>
  <si>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</si>
  <si>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</si>
  <si>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</si>
  <si>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"Развитие жилищно-коммунального хозяйства и благоустройство территориии Кингисеппского городского поселения"</t>
  </si>
  <si>
    <t>ИТОГО</t>
  </si>
  <si>
    <t>Проектная часть</t>
  </si>
  <si>
    <t>Реализация программ формирования современной городской среды</t>
  </si>
  <si>
    <t>Реализация мероприятий по строительству и реконструкции объектов водоснабжения</t>
  </si>
  <si>
    <t>Проектирование и строительство объектов инженерной и транспортной инфраструктуры</t>
  </si>
  <si>
    <t>Создание мест (площадок) накопления твердых коммунальных отходов</t>
  </si>
  <si>
    <t>Проектирование  и строительство газопроводов</t>
  </si>
  <si>
    <t>Капитальное строительство объектов газификации ( в том числе проектно-изыскательские работы)</t>
  </si>
  <si>
    <t>Приобретение жилых помещений для малоимущих граждан</t>
  </si>
  <si>
    <t>Реализация мероприятий по благоустройству дворовых территорий муниципальных образований Ленинградской области</t>
  </si>
  <si>
    <t>Отраслевой проект "Эффективное обращение с отходами производства и потребления на территории Ленинградской области"</t>
  </si>
  <si>
    <t>Реализация мероприятий по ликвидации несанкционированных свалок</t>
  </si>
  <si>
    <t>Отраслевой проект "Благоустройство общественных, дворовых пространств и цифровизация городского хозяйства"</t>
  </si>
  <si>
    <t>Отраслевой проект "Улучшение жилищных условий и обеспечение жильем отдельных категорий граждан"</t>
  </si>
  <si>
    <t>Реализация мероприятий по обеспечению жильем молодых семей</t>
  </si>
  <si>
    <t xml:space="preserve">Процессная часть </t>
  </si>
  <si>
    <t xml:space="preserve">Комплексы процессных мероприятий, итого </t>
  </si>
  <si>
    <t>Благоустройство и содержание территорий Кингисеппского городского поселения</t>
  </si>
  <si>
    <t>Ремонт и содержание объектов уличного освещения</t>
  </si>
  <si>
    <t>Организация уличного освещения</t>
  </si>
  <si>
    <t>Благоустройство территории города Кингисеппа</t>
  </si>
  <si>
    <t>Ремонт и благоустройство дворовых территорий многоквартирных домов, проездов к дворовым территориям многоквартирных домов</t>
  </si>
  <si>
    <t>Дополнительные расходы на мероприятия по благоустройству территорий поселения</t>
  </si>
  <si>
    <t>Поддержка развития общественной инфраструктуры муниципального значения</t>
  </si>
  <si>
    <t>Обеспечение устойчивого функционирования и развития коммунальной и инженерной инфраструктуры</t>
  </si>
  <si>
    <t xml:space="preserve">Благоустройство территории </t>
  </si>
  <si>
    <t>Мероприятия по сохранению и восстановлению окружающей среды</t>
  </si>
  <si>
    <t>Организация и содержание мест захоронения</t>
  </si>
  <si>
    <t>Благоустройство территории</t>
  </si>
  <si>
    <t>Обеспечение функционирования сети газоснабжения на территории Кингисеппского городского поселения</t>
  </si>
  <si>
    <t>Ремонт и содержание муниципального жилищного фонда</t>
  </si>
  <si>
    <t>Прочие мероприятия в области жилищного хозяйства</t>
  </si>
  <si>
    <t>Ремонт и содержание сетей ливневой канализации</t>
  </si>
  <si>
    <t>Создание, демонтаж и перенос  мест (площадок) накопления твердых коммунальных отходов</t>
  </si>
  <si>
    <t>Осуществление закрепленных за муниципальными образованиями законодательством полномочий</t>
  </si>
  <si>
    <t>Обеспечение деятельности (услуги, работы) муниципальных учреждений</t>
  </si>
  <si>
    <t>Проектирование, реконструкция и строительство объектов водоснабжения</t>
  </si>
  <si>
    <t>Отраслевой проект "Создание, развитие и обеспечение устойчивого функционирования объектов водоснабжения и водоотведения в Ленинградской области"</t>
  </si>
  <si>
    <t>Субсидии на мероприятия по строительству и реконструкции объектов водоснабжения (остатки средств бюджета Ленинградской области на начало текущего финансового года)</t>
  </si>
  <si>
    <t>Проектирование, строительство и реконструкция объектов, находящихся в муниципальной собственности</t>
  </si>
  <si>
    <t>Отраслевые проекты с 01.01.2024 г.</t>
  </si>
  <si>
    <t>Мероприятия, направленные на достижение целей проектов  до 31.12.2023 г.</t>
  </si>
  <si>
    <t>Мероприятия, направленные на достижение цели федерального проекта "Чистая вода" до 31.12.2023 г.</t>
  </si>
  <si>
    <t>Мероприятия, направленные на достижение цели федерального проекта "Региональная и местная дорожная сеть" до 31.12.2023 г.</t>
  </si>
  <si>
    <t>Мероприятия, направленные на достижение цели федерального проекта "Комплексная система обращения с твердыми коммунальными отходами" до 31.12.2023 г.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</si>
  <si>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 до 31.12.2023 г.</t>
  </si>
  <si>
    <t>Мероприятия, направленные на достижение цели федерального проекта "Жилье" до 31.12.2023 г.</t>
  </si>
  <si>
    <t>Мероприятия, направленные на достижение цели федерального проекта "Формирование комфортной городской среды" до 31.12.2023 г.</t>
  </si>
  <si>
    <t>Муниципальные проекты с 01.01.2024 г.</t>
  </si>
  <si>
    <r>
      <t xml:space="preserve">Реализация мероприятий по благоустройству дворовых территорий </t>
    </r>
    <r>
      <rPr>
        <b/>
        <sz val="12"/>
        <rFont val="Times New Roman"/>
        <family val="1"/>
        <charset val="204"/>
      </rPr>
      <t>до 31.12.2023 г.</t>
    </r>
  </si>
  <si>
    <r>
      <t xml:space="preserve">Реализация мероприятий по обеспечению жильем молодых семей </t>
    </r>
    <r>
      <rPr>
        <b/>
        <sz val="12"/>
        <rFont val="Times New Roman"/>
        <family val="1"/>
        <charset val="204"/>
      </rPr>
      <t>до 31.12.2023 г.</t>
    </r>
  </si>
  <si>
    <r>
      <t>Реализация мероприятий по ликвидации несанкционированных свалок</t>
    </r>
    <r>
      <rPr>
        <b/>
        <sz val="12"/>
        <rFont val="Times New Roman"/>
        <family val="1"/>
        <charset val="204"/>
      </rPr>
      <t xml:space="preserve"> до 31.12.2023 г.</t>
    </r>
  </si>
  <si>
    <r>
      <t xml:space="preserve">Создание мест (площадок) накопления твердых коммунальных отходов </t>
    </r>
    <r>
      <rPr>
        <b/>
        <sz val="12"/>
        <rFont val="Times New Roman"/>
        <family val="1"/>
        <charset val="204"/>
      </rPr>
      <t>до 31.12.2023 г.</t>
    </r>
  </si>
  <si>
    <t>Проектирование и строительство мест захоронения</t>
  </si>
  <si>
    <t>Комплекс процессных мероприятий «Организация благоустройства территории Кингисеппского городского поселения»</t>
  </si>
  <si>
    <t>Прочие мероприятия в области водоснабжения и водоотведения на территории Кингисепсского городского поселения</t>
  </si>
  <si>
    <t>Комплекс процессных мероприятий «Организация и содержание мест захоронения»</t>
  </si>
  <si>
    <t>Комплекс процессных мероприятий «Организация газоснабжения на территории Кингисеппского городского поселения»</t>
  </si>
  <si>
    <t>Комплекс процессных мероприятий «Обеспечение жилыми помещениями отдельных категорий граждан на территории Кингисеппского городского поселения»</t>
  </si>
  <si>
    <t>Комплекс процессных мероприятий «Развитие инженерной, транспортной и социальной инфраструктуры в районах массовой жилой застройки на территории Кингисеппского городского поселения»</t>
  </si>
  <si>
    <t>Комплекс процессных мероприятий «Организация водоснабжения и водоотведения на территории Кингисеппского городского поселения»</t>
  </si>
  <si>
    <t>Комплекс процессных мероприятий «Участие в организации деятельности по накоплению и транспортированию твердых коммунальных отходов»</t>
  </si>
  <si>
    <t>Комплекс процессных мероприятий «Обеспечение условий реализации программы»</t>
  </si>
  <si>
    <t>Создание комфортной городской среды в малых городах и исторических поселениях-победителях Всероссийского конкурса лучших проектов создания комфортной городской среды (г. Кингисепп)</t>
  </si>
  <si>
    <t xml:space="preserve">Приложение </t>
  </si>
  <si>
    <t>Региональные проекты /Федеральные проекты, входящие в состав национальных проектов до 31.12.2023 г.</t>
  </si>
  <si>
    <t>Региональный проект "Формирование комфортной городской среды" /Федеральный проект "Формирование комфортной городской среды" до 31.12.2023 г.</t>
  </si>
  <si>
    <t>Муниципальный проект "Обеспечение очистки дождевых (ливневых, поверхностных) сточных вод в г.Кингисепп" /Муниципальный проект "Водоотведение и очистка сточных вод на территории Кингисеппского городского поселения" до 31.12.2024 г.</t>
  </si>
  <si>
    <t>Выполнение мероприятий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 /Выполнение мероприятий по реализации областного закона от 15.01.2018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 до 31.12.2024 года</t>
  </si>
  <si>
    <t xml:space="preserve">Дополнительные расходы на выполнение мероприятий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 </t>
  </si>
  <si>
    <t xml:space="preserve">Мероприятия по решению отдельных вопросов местного значения в целях соблюдения доли софинансирования расходных обязательств поселения </t>
  </si>
  <si>
    <t>Мероприятия по капитальному ремонту и ремонту объектов, находящихся в муниципальной собственности</t>
  </si>
  <si>
    <t>Ответственный исполнитель муниципальной программы: Первый заместитель главы администрации МО "Кингисеппский муниципальный район"; заместитель главы администрации МО "Кингисеппский муниципальный район" по ЖКХ, транспорту и дорожному хозяйству; участники(соисполнители) муниципальноой программы: комитет жилищно-коммунального хозяйства администрации МО "Кингисеппский муниципальный район", комитет по транспорту и дорожному хозяйству администрации МО "Кингисеппский муниципальный район", комитет по управлению имуществом МО "Кингисеппский муниципальный район"; МКУ "Служба городского хозяйства", МКУ "Кингисеппский жилищный центр"; Комитет по безопасности администрации МО "Кингисеппский муниципальный район"</t>
  </si>
  <si>
    <t>(в редакции постановления от    26.08.2025  №  2853)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</si>
</sst>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  <numFmt numFmtId="167" formatCode="#,##0.0\ _₽;\-#,##0.0\ _₽"/>
  </numFmts>
  <fonts count="1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b/>
      <u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4" applyFont="1" applyFill="1" applyAlignment="1">
      <alignment horizontal="left" vertical="center"/>
    </xf>
    <xf numFmtId="0" fontId="2" fillId="0" borderId="0" xfId="4" applyFont="1" applyFill="1" applyAlignment="1">
      <alignment vertical="center"/>
    </xf>
    <xf numFmtId="0" fontId="5" fillId="0" borderId="0" xfId="4" applyFont="1" applyFill="1" applyAlignment="1">
      <alignment horizontal="center" vertical="center"/>
    </xf>
    <xf numFmtId="0" fontId="7" fillId="0" borderId="0" xfId="4" applyFont="1" applyFill="1"/>
    <xf numFmtId="0" fontId="5" fillId="0" borderId="0" xfId="4" applyFont="1" applyFill="1"/>
    <xf numFmtId="4" fontId="5" fillId="0" borderId="0" xfId="4" applyNumberFormat="1" applyFont="1" applyFill="1"/>
    <xf numFmtId="0" fontId="5" fillId="0" borderId="0" xfId="5" applyFont="1" applyFill="1" applyAlignment="1" applyProtection="1">
      <alignment horizontal="right"/>
    </xf>
    <xf numFmtId="0" fontId="7" fillId="0" borderId="0" xfId="4" applyFont="1" applyFill="1" applyAlignment="1"/>
    <xf numFmtId="0" fontId="7" fillId="0" borderId="0" xfId="4" applyFont="1" applyFill="1" applyAlignment="1">
      <alignment horizontal="center"/>
    </xf>
    <xf numFmtId="0" fontId="2" fillId="0" borderId="0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wrapText="1"/>
    </xf>
    <xf numFmtId="0" fontId="9" fillId="0" borderId="0" xfId="4" applyFont="1" applyFill="1" applyBorder="1" applyAlignment="1">
      <alignment horizontal="center"/>
    </xf>
    <xf numFmtId="0" fontId="5" fillId="0" borderId="0" xfId="4" applyFont="1" applyFill="1" applyBorder="1"/>
    <xf numFmtId="0" fontId="5" fillId="0" borderId="0" xfId="4" applyFont="1" applyFill="1" applyAlignment="1">
      <alignment wrapText="1"/>
    </xf>
    <xf numFmtId="165" fontId="2" fillId="0" borderId="2" xfId="6" applyNumberFormat="1" applyFont="1" applyFill="1" applyBorder="1" applyAlignment="1">
      <alignment horizontal="center" vertical="center" wrapText="1"/>
    </xf>
    <xf numFmtId="165" fontId="6" fillId="0" borderId="2" xfId="6" applyNumberFormat="1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vertical="center" wrapText="1"/>
    </xf>
    <xf numFmtId="0" fontId="2" fillId="0" borderId="1" xfId="4" applyFont="1" applyFill="1" applyBorder="1" applyAlignment="1">
      <alignment horizontal="center" vertical="center" wrapText="1"/>
    </xf>
    <xf numFmtId="166" fontId="7" fillId="0" borderId="1" xfId="6" applyNumberFormat="1" applyFont="1" applyFill="1" applyBorder="1" applyAlignment="1">
      <alignment horizontal="center" vertical="center" wrapText="1"/>
    </xf>
    <xf numFmtId="166" fontId="2" fillId="0" borderId="1" xfId="6" applyNumberFormat="1" applyFont="1" applyFill="1" applyBorder="1" applyAlignment="1">
      <alignment horizontal="center" vertical="center" wrapText="1"/>
    </xf>
    <xf numFmtId="166" fontId="2" fillId="0" borderId="5" xfId="6" applyNumberFormat="1" applyFont="1" applyFill="1" applyBorder="1" applyAlignment="1">
      <alignment horizontal="center" vertical="center" wrapText="1"/>
    </xf>
    <xf numFmtId="167" fontId="2" fillId="0" borderId="2" xfId="6" applyNumberFormat="1" applyFont="1" applyFill="1" applyBorder="1" applyAlignment="1">
      <alignment horizontal="center" vertical="center" wrapText="1"/>
    </xf>
    <xf numFmtId="167" fontId="6" fillId="0" borderId="2" xfId="6" applyNumberFormat="1" applyFont="1" applyFill="1" applyBorder="1" applyAlignment="1">
      <alignment horizontal="center" vertical="center" wrapText="1"/>
    </xf>
    <xf numFmtId="165" fontId="6" fillId="0" borderId="2" xfId="6" applyNumberFormat="1" applyFont="1" applyFill="1" applyBorder="1" applyAlignment="1">
      <alignment horizontal="center" vertical="top" wrapText="1"/>
    </xf>
    <xf numFmtId="0" fontId="6" fillId="0" borderId="4" xfId="4" applyFont="1" applyFill="1" applyBorder="1" applyAlignment="1">
      <alignment vertical="center"/>
    </xf>
    <xf numFmtId="0" fontId="6" fillId="0" borderId="1" xfId="4" applyFont="1" applyFill="1" applyBorder="1" applyAlignment="1">
      <alignment vertical="center"/>
    </xf>
    <xf numFmtId="0" fontId="6" fillId="0" borderId="1" xfId="4" applyFont="1" applyFill="1" applyBorder="1" applyAlignment="1">
      <alignment horizontal="center" vertical="center"/>
    </xf>
    <xf numFmtId="166" fontId="6" fillId="0" borderId="1" xfId="6" applyNumberFormat="1" applyFont="1" applyFill="1" applyBorder="1" applyAlignment="1">
      <alignment horizontal="center" vertical="center" wrapText="1"/>
    </xf>
    <xf numFmtId="166" fontId="6" fillId="0" borderId="5" xfId="6" applyNumberFormat="1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center" vertical="center" wrapText="1"/>
    </xf>
    <xf numFmtId="0" fontId="5" fillId="0" borderId="0" xfId="4" applyFont="1" applyFill="1" applyAlignment="1">
      <alignment vertical="center"/>
    </xf>
    <xf numFmtId="4" fontId="2" fillId="0" borderId="0" xfId="4" applyNumberFormat="1" applyFont="1" applyFill="1"/>
    <xf numFmtId="4" fontId="2" fillId="0" borderId="0" xfId="4" applyNumberFormat="1" applyFont="1" applyFill="1" applyBorder="1"/>
    <xf numFmtId="4" fontId="6" fillId="0" borderId="0" xfId="4" applyNumberFormat="1" applyFont="1" applyFill="1"/>
    <xf numFmtId="4" fontId="2" fillId="0" borderId="0" xfId="4" applyNumberFormat="1" applyFont="1" applyFill="1" applyAlignment="1">
      <alignment wrapText="1"/>
    </xf>
    <xf numFmtId="0" fontId="7" fillId="0" borderId="2" xfId="4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center" vertical="top" wrapText="1"/>
    </xf>
    <xf numFmtId="4" fontId="2" fillId="0" borderId="0" xfId="4" applyNumberFormat="1" applyFont="1" applyFill="1" applyAlignment="1">
      <alignment vertical="center"/>
    </xf>
    <xf numFmtId="0" fontId="5" fillId="0" borderId="0" xfId="4" applyFont="1" applyFill="1" applyAlignment="1">
      <alignment horizontal="right"/>
    </xf>
    <xf numFmtId="0" fontId="6" fillId="0" borderId="2" xfId="4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left" vertical="center"/>
    </xf>
    <xf numFmtId="0" fontId="2" fillId="0" borderId="3" xfId="4" applyFont="1" applyFill="1" applyBorder="1" applyAlignment="1">
      <alignment horizontal="left" vertical="center" wrapText="1"/>
    </xf>
    <xf numFmtId="0" fontId="2" fillId="0" borderId="7" xfId="4" applyFont="1" applyFill="1" applyBorder="1" applyAlignment="1">
      <alignment horizontal="left" vertical="center" wrapText="1"/>
    </xf>
    <xf numFmtId="0" fontId="2" fillId="0" borderId="6" xfId="4" applyFont="1" applyFill="1" applyBorder="1" applyAlignment="1">
      <alignment horizontal="left" vertical="center" wrapText="1"/>
    </xf>
    <xf numFmtId="0" fontId="2" fillId="0" borderId="2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left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6" fillId="0" borderId="3" xfId="4" applyFont="1" applyFill="1" applyBorder="1" applyAlignment="1">
      <alignment horizontal="left" vertical="center" wrapText="1"/>
    </xf>
    <xf numFmtId="0" fontId="6" fillId="0" borderId="7" xfId="4" applyFont="1" applyFill="1" applyBorder="1" applyAlignment="1">
      <alignment horizontal="left" vertical="center" wrapText="1"/>
    </xf>
    <xf numFmtId="0" fontId="6" fillId="0" borderId="6" xfId="4" applyFont="1" applyFill="1" applyBorder="1" applyAlignment="1">
      <alignment horizontal="left" vertical="center" wrapText="1"/>
    </xf>
    <xf numFmtId="0" fontId="6" fillId="0" borderId="3" xfId="4" applyFont="1" applyFill="1" applyBorder="1" applyAlignment="1">
      <alignment horizontal="center" vertical="top" wrapText="1"/>
    </xf>
    <xf numFmtId="0" fontId="6" fillId="0" borderId="6" xfId="4" applyFont="1" applyFill="1" applyBorder="1" applyAlignment="1">
      <alignment horizontal="center" vertical="top" wrapText="1"/>
    </xf>
    <xf numFmtId="0" fontId="6" fillId="0" borderId="7" xfId="4" applyFont="1" applyFill="1" applyBorder="1" applyAlignment="1">
      <alignment horizontal="center" vertical="top" wrapText="1"/>
    </xf>
    <xf numFmtId="0" fontId="6" fillId="0" borderId="4" xfId="4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6" fillId="0" borderId="5" xfId="4" applyFont="1" applyFill="1" applyBorder="1" applyAlignment="1">
      <alignment horizontal="left" vertical="center" wrapText="1"/>
    </xf>
    <xf numFmtId="0" fontId="6" fillId="0" borderId="4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3" xfId="4" applyFont="1" applyFill="1" applyBorder="1" applyAlignment="1">
      <alignment horizontal="center" vertical="center" wrapText="1"/>
    </xf>
    <xf numFmtId="0" fontId="6" fillId="0" borderId="7" xfId="4" applyFont="1" applyFill="1" applyBorder="1" applyAlignment="1">
      <alignment horizontal="center" vertical="center" wrapText="1"/>
    </xf>
    <xf numFmtId="0" fontId="6" fillId="0" borderId="6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left" vertical="top" wrapText="1"/>
    </xf>
    <xf numFmtId="0" fontId="2" fillId="0" borderId="7" xfId="4" applyFont="1" applyFill="1" applyBorder="1" applyAlignment="1">
      <alignment horizontal="left" vertical="top" wrapText="1"/>
    </xf>
    <xf numFmtId="0" fontId="2" fillId="0" borderId="6" xfId="4" applyFont="1" applyFill="1" applyBorder="1" applyAlignment="1">
      <alignment horizontal="left" vertical="top" wrapText="1"/>
    </xf>
    <xf numFmtId="0" fontId="2" fillId="0" borderId="2" xfId="4" applyFont="1" applyFill="1" applyBorder="1" applyAlignment="1">
      <alignment horizontal="left" vertical="center" wrapText="1"/>
    </xf>
    <xf numFmtId="0" fontId="2" fillId="0" borderId="3" xfId="4" applyFont="1" applyFill="1" applyBorder="1" applyAlignment="1">
      <alignment horizontal="center" vertical="top" wrapText="1"/>
    </xf>
    <xf numFmtId="0" fontId="2" fillId="0" borderId="7" xfId="4" applyFont="1" applyFill="1" applyBorder="1" applyAlignment="1">
      <alignment horizontal="center" vertical="top" wrapText="1"/>
    </xf>
    <xf numFmtId="0" fontId="2" fillId="0" borderId="6" xfId="4" applyFont="1" applyFill="1" applyBorder="1" applyAlignment="1">
      <alignment horizontal="center" vertical="top" wrapText="1"/>
    </xf>
    <xf numFmtId="0" fontId="6" fillId="0" borderId="3" xfId="4" applyFont="1" applyFill="1" applyBorder="1" applyAlignment="1">
      <alignment horizontal="center" vertical="top"/>
    </xf>
    <xf numFmtId="0" fontId="6" fillId="0" borderId="7" xfId="4" applyFont="1" applyFill="1" applyBorder="1" applyAlignment="1">
      <alignment horizontal="center" vertical="top"/>
    </xf>
    <xf numFmtId="0" fontId="10" fillId="0" borderId="2" xfId="4" applyFont="1" applyFill="1" applyBorder="1" applyAlignment="1">
      <alignment horizontal="center" vertical="center" wrapText="1"/>
    </xf>
    <xf numFmtId="0" fontId="5" fillId="0" borderId="0" xfId="4" applyFont="1" applyFill="1" applyAlignment="1">
      <alignment horizontal="right"/>
    </xf>
    <xf numFmtId="0" fontId="12" fillId="0" borderId="0" xfId="4" applyFont="1" applyFill="1" applyAlignment="1">
      <alignment horizontal="right"/>
    </xf>
  </cellXfs>
  <cellStyles count="7">
    <cellStyle name="Гиперссылка" xfId="5" builtinId="8"/>
    <cellStyle name="Обычный" xfId="0" builtinId="0"/>
    <cellStyle name="Обычный 2" xfId="3"/>
    <cellStyle name="Обычный 2 2" xfId="4"/>
    <cellStyle name="Обычный 3 2" xfId="1"/>
    <cellStyle name="Обычный 3 2 2" xfId="2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HV393"/>
  <sheetViews>
    <sheetView tabSelected="1" view="pageBreakPreview" zoomScale="90" zoomScaleNormal="90" zoomScaleSheetLayoutView="90" workbookViewId="0">
      <selection activeCell="E4" sqref="E4:I4"/>
    </sheetView>
  </sheetViews>
  <sheetFormatPr defaultRowHeight="18.75" x14ac:dyDescent="0.3"/>
  <cols>
    <col min="1" max="1" width="38.5703125" style="1" customWidth="1"/>
    <col min="2" max="2" width="40.140625" style="2" customWidth="1"/>
    <col min="3" max="3" width="14.7109375" style="3" customWidth="1"/>
    <col min="4" max="4" width="14.7109375" style="4" customWidth="1"/>
    <col min="5" max="9" width="14.7109375" style="5" customWidth="1"/>
    <col min="10" max="10" width="15.28515625" style="32" customWidth="1"/>
    <col min="11" max="230" width="9.140625" style="5"/>
    <col min="231" max="231" width="38.5703125" style="5" customWidth="1"/>
    <col min="232" max="232" width="40.140625" style="5" customWidth="1"/>
    <col min="233" max="239" width="14.7109375" style="5" customWidth="1"/>
    <col min="240" max="240" width="17.140625" style="5" customWidth="1"/>
    <col min="241" max="486" width="9.140625" style="5"/>
    <col min="487" max="487" width="38.5703125" style="5" customWidth="1"/>
    <col min="488" max="488" width="40.140625" style="5" customWidth="1"/>
    <col min="489" max="495" width="14.7109375" style="5" customWidth="1"/>
    <col min="496" max="496" width="17.140625" style="5" customWidth="1"/>
    <col min="497" max="742" width="9.140625" style="5"/>
    <col min="743" max="743" width="38.5703125" style="5" customWidth="1"/>
    <col min="744" max="744" width="40.140625" style="5" customWidth="1"/>
    <col min="745" max="751" width="14.7109375" style="5" customWidth="1"/>
    <col min="752" max="752" width="17.140625" style="5" customWidth="1"/>
    <col min="753" max="998" width="9.140625" style="5"/>
    <col min="999" max="999" width="38.5703125" style="5" customWidth="1"/>
    <col min="1000" max="1000" width="40.140625" style="5" customWidth="1"/>
    <col min="1001" max="1007" width="14.7109375" style="5" customWidth="1"/>
    <col min="1008" max="1008" width="17.140625" style="5" customWidth="1"/>
    <col min="1009" max="1254" width="9.140625" style="5"/>
    <col min="1255" max="1255" width="38.5703125" style="5" customWidth="1"/>
    <col min="1256" max="1256" width="40.140625" style="5" customWidth="1"/>
    <col min="1257" max="1263" width="14.7109375" style="5" customWidth="1"/>
    <col min="1264" max="1264" width="17.140625" style="5" customWidth="1"/>
    <col min="1265" max="1510" width="9.140625" style="5"/>
    <col min="1511" max="1511" width="38.5703125" style="5" customWidth="1"/>
    <col min="1512" max="1512" width="40.140625" style="5" customWidth="1"/>
    <col min="1513" max="1519" width="14.7109375" style="5" customWidth="1"/>
    <col min="1520" max="1520" width="17.140625" style="5" customWidth="1"/>
    <col min="1521" max="1766" width="9.140625" style="5"/>
    <col min="1767" max="1767" width="38.5703125" style="5" customWidth="1"/>
    <col min="1768" max="1768" width="40.140625" style="5" customWidth="1"/>
    <col min="1769" max="1775" width="14.7109375" style="5" customWidth="1"/>
    <col min="1776" max="1776" width="17.140625" style="5" customWidth="1"/>
    <col min="1777" max="2022" width="9.140625" style="5"/>
    <col min="2023" max="2023" width="38.5703125" style="5" customWidth="1"/>
    <col min="2024" max="2024" width="40.140625" style="5" customWidth="1"/>
    <col min="2025" max="2031" width="14.7109375" style="5" customWidth="1"/>
    <col min="2032" max="2032" width="17.140625" style="5" customWidth="1"/>
    <col min="2033" max="2278" width="9.140625" style="5"/>
    <col min="2279" max="2279" width="38.5703125" style="5" customWidth="1"/>
    <col min="2280" max="2280" width="40.140625" style="5" customWidth="1"/>
    <col min="2281" max="2287" width="14.7109375" style="5" customWidth="1"/>
    <col min="2288" max="2288" width="17.140625" style="5" customWidth="1"/>
    <col min="2289" max="2534" width="9.140625" style="5"/>
    <col min="2535" max="2535" width="38.5703125" style="5" customWidth="1"/>
    <col min="2536" max="2536" width="40.140625" style="5" customWidth="1"/>
    <col min="2537" max="2543" width="14.7109375" style="5" customWidth="1"/>
    <col min="2544" max="2544" width="17.140625" style="5" customWidth="1"/>
    <col min="2545" max="2790" width="9.140625" style="5"/>
    <col min="2791" max="2791" width="38.5703125" style="5" customWidth="1"/>
    <col min="2792" max="2792" width="40.140625" style="5" customWidth="1"/>
    <col min="2793" max="2799" width="14.7109375" style="5" customWidth="1"/>
    <col min="2800" max="2800" width="17.140625" style="5" customWidth="1"/>
    <col min="2801" max="3046" width="9.140625" style="5"/>
    <col min="3047" max="3047" width="38.5703125" style="5" customWidth="1"/>
    <col min="3048" max="3048" width="40.140625" style="5" customWidth="1"/>
    <col min="3049" max="3055" width="14.7109375" style="5" customWidth="1"/>
    <col min="3056" max="3056" width="17.140625" style="5" customWidth="1"/>
    <col min="3057" max="3302" width="9.140625" style="5"/>
    <col min="3303" max="3303" width="38.5703125" style="5" customWidth="1"/>
    <col min="3304" max="3304" width="40.140625" style="5" customWidth="1"/>
    <col min="3305" max="3311" width="14.7109375" style="5" customWidth="1"/>
    <col min="3312" max="3312" width="17.140625" style="5" customWidth="1"/>
    <col min="3313" max="3558" width="9.140625" style="5"/>
    <col min="3559" max="3559" width="38.5703125" style="5" customWidth="1"/>
    <col min="3560" max="3560" width="40.140625" style="5" customWidth="1"/>
    <col min="3561" max="3567" width="14.7109375" style="5" customWidth="1"/>
    <col min="3568" max="3568" width="17.140625" style="5" customWidth="1"/>
    <col min="3569" max="3814" width="9.140625" style="5"/>
    <col min="3815" max="3815" width="38.5703125" style="5" customWidth="1"/>
    <col min="3816" max="3816" width="40.140625" style="5" customWidth="1"/>
    <col min="3817" max="3823" width="14.7109375" style="5" customWidth="1"/>
    <col min="3824" max="3824" width="17.140625" style="5" customWidth="1"/>
    <col min="3825" max="4070" width="9.140625" style="5"/>
    <col min="4071" max="4071" width="38.5703125" style="5" customWidth="1"/>
    <col min="4072" max="4072" width="40.140625" style="5" customWidth="1"/>
    <col min="4073" max="4079" width="14.7109375" style="5" customWidth="1"/>
    <col min="4080" max="4080" width="17.140625" style="5" customWidth="1"/>
    <col min="4081" max="4326" width="9.140625" style="5"/>
    <col min="4327" max="4327" width="38.5703125" style="5" customWidth="1"/>
    <col min="4328" max="4328" width="40.140625" style="5" customWidth="1"/>
    <col min="4329" max="4335" width="14.7109375" style="5" customWidth="1"/>
    <col min="4336" max="4336" width="17.140625" style="5" customWidth="1"/>
    <col min="4337" max="4582" width="9.140625" style="5"/>
    <col min="4583" max="4583" width="38.5703125" style="5" customWidth="1"/>
    <col min="4584" max="4584" width="40.140625" style="5" customWidth="1"/>
    <col min="4585" max="4591" width="14.7109375" style="5" customWidth="1"/>
    <col min="4592" max="4592" width="17.140625" style="5" customWidth="1"/>
    <col min="4593" max="4838" width="9.140625" style="5"/>
    <col min="4839" max="4839" width="38.5703125" style="5" customWidth="1"/>
    <col min="4840" max="4840" width="40.140625" style="5" customWidth="1"/>
    <col min="4841" max="4847" width="14.7109375" style="5" customWidth="1"/>
    <col min="4848" max="4848" width="17.140625" style="5" customWidth="1"/>
    <col min="4849" max="5094" width="9.140625" style="5"/>
    <col min="5095" max="5095" width="38.5703125" style="5" customWidth="1"/>
    <col min="5096" max="5096" width="40.140625" style="5" customWidth="1"/>
    <col min="5097" max="5103" width="14.7109375" style="5" customWidth="1"/>
    <col min="5104" max="5104" width="17.140625" style="5" customWidth="1"/>
    <col min="5105" max="5350" width="9.140625" style="5"/>
    <col min="5351" max="5351" width="38.5703125" style="5" customWidth="1"/>
    <col min="5352" max="5352" width="40.140625" style="5" customWidth="1"/>
    <col min="5353" max="5359" width="14.7109375" style="5" customWidth="1"/>
    <col min="5360" max="5360" width="17.140625" style="5" customWidth="1"/>
    <col min="5361" max="5606" width="9.140625" style="5"/>
    <col min="5607" max="5607" width="38.5703125" style="5" customWidth="1"/>
    <col min="5608" max="5608" width="40.140625" style="5" customWidth="1"/>
    <col min="5609" max="5615" width="14.7109375" style="5" customWidth="1"/>
    <col min="5616" max="5616" width="17.140625" style="5" customWidth="1"/>
    <col min="5617" max="5862" width="9.140625" style="5"/>
    <col min="5863" max="5863" width="38.5703125" style="5" customWidth="1"/>
    <col min="5864" max="5864" width="40.140625" style="5" customWidth="1"/>
    <col min="5865" max="5871" width="14.7109375" style="5" customWidth="1"/>
    <col min="5872" max="5872" width="17.140625" style="5" customWidth="1"/>
    <col min="5873" max="6118" width="9.140625" style="5"/>
    <col min="6119" max="6119" width="38.5703125" style="5" customWidth="1"/>
    <col min="6120" max="6120" width="40.140625" style="5" customWidth="1"/>
    <col min="6121" max="6127" width="14.7109375" style="5" customWidth="1"/>
    <col min="6128" max="6128" width="17.140625" style="5" customWidth="1"/>
    <col min="6129" max="6374" width="9.140625" style="5"/>
    <col min="6375" max="6375" width="38.5703125" style="5" customWidth="1"/>
    <col min="6376" max="6376" width="40.140625" style="5" customWidth="1"/>
    <col min="6377" max="6383" width="14.7109375" style="5" customWidth="1"/>
    <col min="6384" max="6384" width="17.140625" style="5" customWidth="1"/>
    <col min="6385" max="6630" width="9.140625" style="5"/>
    <col min="6631" max="6631" width="38.5703125" style="5" customWidth="1"/>
    <col min="6632" max="6632" width="40.140625" style="5" customWidth="1"/>
    <col min="6633" max="6639" width="14.7109375" style="5" customWidth="1"/>
    <col min="6640" max="6640" width="17.140625" style="5" customWidth="1"/>
    <col min="6641" max="6886" width="9.140625" style="5"/>
    <col min="6887" max="6887" width="38.5703125" style="5" customWidth="1"/>
    <col min="6888" max="6888" width="40.140625" style="5" customWidth="1"/>
    <col min="6889" max="6895" width="14.7109375" style="5" customWidth="1"/>
    <col min="6896" max="6896" width="17.140625" style="5" customWidth="1"/>
    <col min="6897" max="7142" width="9.140625" style="5"/>
    <col min="7143" max="7143" width="38.5703125" style="5" customWidth="1"/>
    <col min="7144" max="7144" width="40.140625" style="5" customWidth="1"/>
    <col min="7145" max="7151" width="14.7109375" style="5" customWidth="1"/>
    <col min="7152" max="7152" width="17.140625" style="5" customWidth="1"/>
    <col min="7153" max="7398" width="9.140625" style="5"/>
    <col min="7399" max="7399" width="38.5703125" style="5" customWidth="1"/>
    <col min="7400" max="7400" width="40.140625" style="5" customWidth="1"/>
    <col min="7401" max="7407" width="14.7109375" style="5" customWidth="1"/>
    <col min="7408" max="7408" width="17.140625" style="5" customWidth="1"/>
    <col min="7409" max="7654" width="9.140625" style="5"/>
    <col min="7655" max="7655" width="38.5703125" style="5" customWidth="1"/>
    <col min="7656" max="7656" width="40.140625" style="5" customWidth="1"/>
    <col min="7657" max="7663" width="14.7109375" style="5" customWidth="1"/>
    <col min="7664" max="7664" width="17.140625" style="5" customWidth="1"/>
    <col min="7665" max="7910" width="9.140625" style="5"/>
    <col min="7911" max="7911" width="38.5703125" style="5" customWidth="1"/>
    <col min="7912" max="7912" width="40.140625" style="5" customWidth="1"/>
    <col min="7913" max="7919" width="14.7109375" style="5" customWidth="1"/>
    <col min="7920" max="7920" width="17.140625" style="5" customWidth="1"/>
    <col min="7921" max="8166" width="9.140625" style="5"/>
    <col min="8167" max="8167" width="38.5703125" style="5" customWidth="1"/>
    <col min="8168" max="8168" width="40.140625" style="5" customWidth="1"/>
    <col min="8169" max="8175" width="14.7109375" style="5" customWidth="1"/>
    <col min="8176" max="8176" width="17.140625" style="5" customWidth="1"/>
    <col min="8177" max="8422" width="9.140625" style="5"/>
    <col min="8423" max="8423" width="38.5703125" style="5" customWidth="1"/>
    <col min="8424" max="8424" width="40.140625" style="5" customWidth="1"/>
    <col min="8425" max="8431" width="14.7109375" style="5" customWidth="1"/>
    <col min="8432" max="8432" width="17.140625" style="5" customWidth="1"/>
    <col min="8433" max="8678" width="9.140625" style="5"/>
    <col min="8679" max="8679" width="38.5703125" style="5" customWidth="1"/>
    <col min="8680" max="8680" width="40.140625" style="5" customWidth="1"/>
    <col min="8681" max="8687" width="14.7109375" style="5" customWidth="1"/>
    <col min="8688" max="8688" width="17.140625" style="5" customWidth="1"/>
    <col min="8689" max="8934" width="9.140625" style="5"/>
    <col min="8935" max="8935" width="38.5703125" style="5" customWidth="1"/>
    <col min="8936" max="8936" width="40.140625" style="5" customWidth="1"/>
    <col min="8937" max="8943" width="14.7109375" style="5" customWidth="1"/>
    <col min="8944" max="8944" width="17.140625" style="5" customWidth="1"/>
    <col min="8945" max="9190" width="9.140625" style="5"/>
    <col min="9191" max="9191" width="38.5703125" style="5" customWidth="1"/>
    <col min="9192" max="9192" width="40.140625" style="5" customWidth="1"/>
    <col min="9193" max="9199" width="14.7109375" style="5" customWidth="1"/>
    <col min="9200" max="9200" width="17.140625" style="5" customWidth="1"/>
    <col min="9201" max="9446" width="9.140625" style="5"/>
    <col min="9447" max="9447" width="38.5703125" style="5" customWidth="1"/>
    <col min="9448" max="9448" width="40.140625" style="5" customWidth="1"/>
    <col min="9449" max="9455" width="14.7109375" style="5" customWidth="1"/>
    <col min="9456" max="9456" width="17.140625" style="5" customWidth="1"/>
    <col min="9457" max="9702" width="9.140625" style="5"/>
    <col min="9703" max="9703" width="38.5703125" style="5" customWidth="1"/>
    <col min="9704" max="9704" width="40.140625" style="5" customWidth="1"/>
    <col min="9705" max="9711" width="14.7109375" style="5" customWidth="1"/>
    <col min="9712" max="9712" width="17.140625" style="5" customWidth="1"/>
    <col min="9713" max="9958" width="9.140625" style="5"/>
    <col min="9959" max="9959" width="38.5703125" style="5" customWidth="1"/>
    <col min="9960" max="9960" width="40.140625" style="5" customWidth="1"/>
    <col min="9961" max="9967" width="14.7109375" style="5" customWidth="1"/>
    <col min="9968" max="9968" width="17.140625" style="5" customWidth="1"/>
    <col min="9969" max="10214" width="9.140625" style="5"/>
    <col min="10215" max="10215" width="38.5703125" style="5" customWidth="1"/>
    <col min="10216" max="10216" width="40.140625" style="5" customWidth="1"/>
    <col min="10217" max="10223" width="14.7109375" style="5" customWidth="1"/>
    <col min="10224" max="10224" width="17.140625" style="5" customWidth="1"/>
    <col min="10225" max="10470" width="9.140625" style="5"/>
    <col min="10471" max="10471" width="38.5703125" style="5" customWidth="1"/>
    <col min="10472" max="10472" width="40.140625" style="5" customWidth="1"/>
    <col min="10473" max="10479" width="14.7109375" style="5" customWidth="1"/>
    <col min="10480" max="10480" width="17.140625" style="5" customWidth="1"/>
    <col min="10481" max="10726" width="9.140625" style="5"/>
    <col min="10727" max="10727" width="38.5703125" style="5" customWidth="1"/>
    <col min="10728" max="10728" width="40.140625" style="5" customWidth="1"/>
    <col min="10729" max="10735" width="14.7109375" style="5" customWidth="1"/>
    <col min="10736" max="10736" width="17.140625" style="5" customWidth="1"/>
    <col min="10737" max="10982" width="9.140625" style="5"/>
    <col min="10983" max="10983" width="38.5703125" style="5" customWidth="1"/>
    <col min="10984" max="10984" width="40.140625" style="5" customWidth="1"/>
    <col min="10985" max="10991" width="14.7109375" style="5" customWidth="1"/>
    <col min="10992" max="10992" width="17.140625" style="5" customWidth="1"/>
    <col min="10993" max="11238" width="9.140625" style="5"/>
    <col min="11239" max="11239" width="38.5703125" style="5" customWidth="1"/>
    <col min="11240" max="11240" width="40.140625" style="5" customWidth="1"/>
    <col min="11241" max="11247" width="14.7109375" style="5" customWidth="1"/>
    <col min="11248" max="11248" width="17.140625" style="5" customWidth="1"/>
    <col min="11249" max="11494" width="9.140625" style="5"/>
    <col min="11495" max="11495" width="38.5703125" style="5" customWidth="1"/>
    <col min="11496" max="11496" width="40.140625" style="5" customWidth="1"/>
    <col min="11497" max="11503" width="14.7109375" style="5" customWidth="1"/>
    <col min="11504" max="11504" width="17.140625" style="5" customWidth="1"/>
    <col min="11505" max="11750" width="9.140625" style="5"/>
    <col min="11751" max="11751" width="38.5703125" style="5" customWidth="1"/>
    <col min="11752" max="11752" width="40.140625" style="5" customWidth="1"/>
    <col min="11753" max="11759" width="14.7109375" style="5" customWidth="1"/>
    <col min="11760" max="11760" width="17.140625" style="5" customWidth="1"/>
    <col min="11761" max="12006" width="9.140625" style="5"/>
    <col min="12007" max="12007" width="38.5703125" style="5" customWidth="1"/>
    <col min="12008" max="12008" width="40.140625" style="5" customWidth="1"/>
    <col min="12009" max="12015" width="14.7109375" style="5" customWidth="1"/>
    <col min="12016" max="12016" width="17.140625" style="5" customWidth="1"/>
    <col min="12017" max="12262" width="9.140625" style="5"/>
    <col min="12263" max="12263" width="38.5703125" style="5" customWidth="1"/>
    <col min="12264" max="12264" width="40.140625" style="5" customWidth="1"/>
    <col min="12265" max="12271" width="14.7109375" style="5" customWidth="1"/>
    <col min="12272" max="12272" width="17.140625" style="5" customWidth="1"/>
    <col min="12273" max="12518" width="9.140625" style="5"/>
    <col min="12519" max="12519" width="38.5703125" style="5" customWidth="1"/>
    <col min="12520" max="12520" width="40.140625" style="5" customWidth="1"/>
    <col min="12521" max="12527" width="14.7109375" style="5" customWidth="1"/>
    <col min="12528" max="12528" width="17.140625" style="5" customWidth="1"/>
    <col min="12529" max="12774" width="9.140625" style="5"/>
    <col min="12775" max="12775" width="38.5703125" style="5" customWidth="1"/>
    <col min="12776" max="12776" width="40.140625" style="5" customWidth="1"/>
    <col min="12777" max="12783" width="14.7109375" style="5" customWidth="1"/>
    <col min="12784" max="12784" width="17.140625" style="5" customWidth="1"/>
    <col min="12785" max="13030" width="9.140625" style="5"/>
    <col min="13031" max="13031" width="38.5703125" style="5" customWidth="1"/>
    <col min="13032" max="13032" width="40.140625" style="5" customWidth="1"/>
    <col min="13033" max="13039" width="14.7109375" style="5" customWidth="1"/>
    <col min="13040" max="13040" width="17.140625" style="5" customWidth="1"/>
    <col min="13041" max="13286" width="9.140625" style="5"/>
    <col min="13287" max="13287" width="38.5703125" style="5" customWidth="1"/>
    <col min="13288" max="13288" width="40.140625" style="5" customWidth="1"/>
    <col min="13289" max="13295" width="14.7109375" style="5" customWidth="1"/>
    <col min="13296" max="13296" width="17.140625" style="5" customWidth="1"/>
    <col min="13297" max="13542" width="9.140625" style="5"/>
    <col min="13543" max="13543" width="38.5703125" style="5" customWidth="1"/>
    <col min="13544" max="13544" width="40.140625" style="5" customWidth="1"/>
    <col min="13545" max="13551" width="14.7109375" style="5" customWidth="1"/>
    <col min="13552" max="13552" width="17.140625" style="5" customWidth="1"/>
    <col min="13553" max="13798" width="9.140625" style="5"/>
    <col min="13799" max="13799" width="38.5703125" style="5" customWidth="1"/>
    <col min="13800" max="13800" width="40.140625" style="5" customWidth="1"/>
    <col min="13801" max="13807" width="14.7109375" style="5" customWidth="1"/>
    <col min="13808" max="13808" width="17.140625" style="5" customWidth="1"/>
    <col min="13809" max="14054" width="9.140625" style="5"/>
    <col min="14055" max="14055" width="38.5703125" style="5" customWidth="1"/>
    <col min="14056" max="14056" width="40.140625" style="5" customWidth="1"/>
    <col min="14057" max="14063" width="14.7109375" style="5" customWidth="1"/>
    <col min="14064" max="14064" width="17.140625" style="5" customWidth="1"/>
    <col min="14065" max="14310" width="9.140625" style="5"/>
    <col min="14311" max="14311" width="38.5703125" style="5" customWidth="1"/>
    <col min="14312" max="14312" width="40.140625" style="5" customWidth="1"/>
    <col min="14313" max="14319" width="14.7109375" style="5" customWidth="1"/>
    <col min="14320" max="14320" width="17.140625" style="5" customWidth="1"/>
    <col min="14321" max="14566" width="9.140625" style="5"/>
    <col min="14567" max="14567" width="38.5703125" style="5" customWidth="1"/>
    <col min="14568" max="14568" width="40.140625" style="5" customWidth="1"/>
    <col min="14569" max="14575" width="14.7109375" style="5" customWidth="1"/>
    <col min="14576" max="14576" width="17.140625" style="5" customWidth="1"/>
    <col min="14577" max="14822" width="9.140625" style="5"/>
    <col min="14823" max="14823" width="38.5703125" style="5" customWidth="1"/>
    <col min="14824" max="14824" width="40.140625" style="5" customWidth="1"/>
    <col min="14825" max="14831" width="14.7109375" style="5" customWidth="1"/>
    <col min="14832" max="14832" width="17.140625" style="5" customWidth="1"/>
    <col min="14833" max="15078" width="9.140625" style="5"/>
    <col min="15079" max="15079" width="38.5703125" style="5" customWidth="1"/>
    <col min="15080" max="15080" width="40.140625" style="5" customWidth="1"/>
    <col min="15081" max="15087" width="14.7109375" style="5" customWidth="1"/>
    <col min="15088" max="15088" width="17.140625" style="5" customWidth="1"/>
    <col min="15089" max="15334" width="9.140625" style="5"/>
    <col min="15335" max="15335" width="38.5703125" style="5" customWidth="1"/>
    <col min="15336" max="15336" width="40.140625" style="5" customWidth="1"/>
    <col min="15337" max="15343" width="14.7109375" style="5" customWidth="1"/>
    <col min="15344" max="15344" width="17.140625" style="5" customWidth="1"/>
    <col min="15345" max="15590" width="9.140625" style="5"/>
    <col min="15591" max="15591" width="38.5703125" style="5" customWidth="1"/>
    <col min="15592" max="15592" width="40.140625" style="5" customWidth="1"/>
    <col min="15593" max="15599" width="14.7109375" style="5" customWidth="1"/>
    <col min="15600" max="15600" width="17.140625" style="5" customWidth="1"/>
    <col min="15601" max="15846" width="9.140625" style="5"/>
    <col min="15847" max="15847" width="38.5703125" style="5" customWidth="1"/>
    <col min="15848" max="15848" width="40.140625" style="5" customWidth="1"/>
    <col min="15849" max="15855" width="14.7109375" style="5" customWidth="1"/>
    <col min="15856" max="15856" width="17.140625" style="5" customWidth="1"/>
    <col min="15857" max="16102" width="9.140625" style="5"/>
    <col min="16103" max="16103" width="38.5703125" style="5" customWidth="1"/>
    <col min="16104" max="16104" width="40.140625" style="5" customWidth="1"/>
    <col min="16105" max="16111" width="14.7109375" style="5" customWidth="1"/>
    <col min="16112" max="16112" width="17.140625" style="5" customWidth="1"/>
    <col min="16113" max="16384" width="9.140625" style="5"/>
  </cols>
  <sheetData>
    <row r="1" spans="1:230" x14ac:dyDescent="0.3">
      <c r="H1" s="74" t="s">
        <v>81</v>
      </c>
      <c r="I1" s="74"/>
    </row>
    <row r="2" spans="1:230" ht="33" customHeight="1" x14ac:dyDescent="0.3">
      <c r="I2" s="39" t="s">
        <v>1</v>
      </c>
    </row>
    <row r="3" spans="1:230" x14ac:dyDescent="0.3">
      <c r="I3" s="7" t="s">
        <v>2</v>
      </c>
    </row>
    <row r="4" spans="1:230" x14ac:dyDescent="0.3">
      <c r="E4" s="75" t="s">
        <v>90</v>
      </c>
      <c r="F4" s="75"/>
      <c r="G4" s="75"/>
      <c r="H4" s="75"/>
      <c r="I4" s="75"/>
    </row>
    <row r="6" spans="1:230" x14ac:dyDescent="0.3">
      <c r="B6" s="8"/>
      <c r="C6" s="8"/>
      <c r="D6" s="9" t="s">
        <v>3</v>
      </c>
      <c r="E6" s="8"/>
      <c r="F6" s="8"/>
      <c r="G6" s="8"/>
      <c r="H6" s="8"/>
      <c r="I6" s="8"/>
    </row>
    <row r="7" spans="1:230" x14ac:dyDescent="0.3">
      <c r="A7" s="10"/>
      <c r="B7" s="11"/>
      <c r="C7" s="11"/>
      <c r="D7" s="12" t="s">
        <v>4</v>
      </c>
      <c r="E7" s="11"/>
      <c r="F7" s="11"/>
      <c r="G7" s="11"/>
      <c r="H7" s="11"/>
      <c r="I7" s="11"/>
      <c r="J7" s="3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</row>
    <row r="8" spans="1:230" x14ac:dyDescent="0.3">
      <c r="I8" s="39" t="s">
        <v>5</v>
      </c>
    </row>
    <row r="9" spans="1:230" x14ac:dyDescent="0.3">
      <c r="A9" s="61" t="s">
        <v>6</v>
      </c>
      <c r="B9" s="48" t="s">
        <v>7</v>
      </c>
      <c r="C9" s="48" t="s">
        <v>8</v>
      </c>
      <c r="D9" s="48" t="s">
        <v>9</v>
      </c>
      <c r="E9" s="48"/>
      <c r="F9" s="48"/>
      <c r="G9" s="48"/>
      <c r="H9" s="48"/>
      <c r="I9" s="48"/>
    </row>
    <row r="10" spans="1:230" ht="62.25" customHeight="1" x14ac:dyDescent="0.3">
      <c r="A10" s="63"/>
      <c r="B10" s="48"/>
      <c r="C10" s="48"/>
      <c r="D10" s="36" t="s">
        <v>10</v>
      </c>
      <c r="E10" s="40" t="s">
        <v>11</v>
      </c>
      <c r="F10" s="40" t="s">
        <v>12</v>
      </c>
      <c r="G10" s="40" t="s">
        <v>13</v>
      </c>
      <c r="H10" s="40" t="s">
        <v>14</v>
      </c>
      <c r="I10" s="40" t="s">
        <v>15</v>
      </c>
    </row>
    <row r="11" spans="1:230" x14ac:dyDescent="0.3">
      <c r="A11" s="41">
        <v>1</v>
      </c>
      <c r="B11" s="41">
        <v>2</v>
      </c>
      <c r="C11" s="41">
        <v>3</v>
      </c>
      <c r="D11" s="40">
        <v>4</v>
      </c>
      <c r="E11" s="37">
        <v>5</v>
      </c>
      <c r="F11" s="37">
        <v>6</v>
      </c>
      <c r="G11" s="37">
        <v>7</v>
      </c>
      <c r="H11" s="37">
        <v>8</v>
      </c>
      <c r="I11" s="37">
        <v>9</v>
      </c>
    </row>
    <row r="12" spans="1:230" ht="38.1" customHeight="1" x14ac:dyDescent="0.3">
      <c r="A12" s="47" t="s">
        <v>16</v>
      </c>
      <c r="B12" s="73" t="s">
        <v>89</v>
      </c>
      <c r="C12" s="40">
        <v>2022</v>
      </c>
      <c r="D12" s="16">
        <f t="shared" ref="D12:I13" si="0">D20+D48+D150</f>
        <v>277015.59999999998</v>
      </c>
      <c r="E12" s="16">
        <f t="shared" si="0"/>
        <v>11485.4</v>
      </c>
      <c r="F12" s="16">
        <f t="shared" si="0"/>
        <v>69181.099999999991</v>
      </c>
      <c r="G12" s="16">
        <f t="shared" si="0"/>
        <v>995.7</v>
      </c>
      <c r="H12" s="16">
        <f t="shared" si="0"/>
        <v>195353.4</v>
      </c>
      <c r="I12" s="16">
        <f t="shared" si="0"/>
        <v>0</v>
      </c>
    </row>
    <row r="13" spans="1:230" ht="38.1" customHeight="1" x14ac:dyDescent="0.3">
      <c r="A13" s="47"/>
      <c r="B13" s="73"/>
      <c r="C13" s="40">
        <v>2023</v>
      </c>
      <c r="D13" s="16">
        <f t="shared" si="0"/>
        <v>408613.69999999995</v>
      </c>
      <c r="E13" s="16">
        <f t="shared" si="0"/>
        <v>95082.099999999991</v>
      </c>
      <c r="F13" s="16">
        <f t="shared" si="0"/>
        <v>70635.700000000012</v>
      </c>
      <c r="G13" s="16">
        <f t="shared" si="0"/>
        <v>37769.4</v>
      </c>
      <c r="H13" s="16">
        <f t="shared" si="0"/>
        <v>205126.49999999997</v>
      </c>
      <c r="I13" s="16">
        <f t="shared" si="0"/>
        <v>0</v>
      </c>
    </row>
    <row r="14" spans="1:230" ht="38.1" customHeight="1" x14ac:dyDescent="0.3">
      <c r="A14" s="47"/>
      <c r="B14" s="73"/>
      <c r="C14" s="30">
        <v>2024</v>
      </c>
      <c r="D14" s="16">
        <f t="shared" ref="D14:I17" si="1">D22+D96+D111+D152</f>
        <v>344407</v>
      </c>
      <c r="E14" s="16">
        <f t="shared" si="1"/>
        <v>5298.8</v>
      </c>
      <c r="F14" s="16">
        <f t="shared" si="1"/>
        <v>55153.399999999994</v>
      </c>
      <c r="G14" s="16">
        <f t="shared" si="1"/>
        <v>91785.599999999991</v>
      </c>
      <c r="H14" s="16">
        <f t="shared" si="1"/>
        <v>182169.2</v>
      </c>
      <c r="I14" s="16">
        <f t="shared" si="1"/>
        <v>10000</v>
      </c>
    </row>
    <row r="15" spans="1:230" ht="38.1" customHeight="1" x14ac:dyDescent="0.3">
      <c r="A15" s="47"/>
      <c r="B15" s="73"/>
      <c r="C15" s="40">
        <v>2025</v>
      </c>
      <c r="D15" s="16">
        <f t="shared" si="1"/>
        <v>468722.1</v>
      </c>
      <c r="E15" s="16">
        <f t="shared" si="1"/>
        <v>96110.7</v>
      </c>
      <c r="F15" s="16">
        <f t="shared" si="1"/>
        <v>73868.400000000009</v>
      </c>
      <c r="G15" s="16">
        <f t="shared" si="1"/>
        <v>141773.4</v>
      </c>
      <c r="H15" s="16">
        <f t="shared" si="1"/>
        <v>155969.60000000001</v>
      </c>
      <c r="I15" s="16">
        <f t="shared" si="1"/>
        <v>1000</v>
      </c>
    </row>
    <row r="16" spans="1:230" s="31" customFormat="1" ht="38.1" customHeight="1" x14ac:dyDescent="0.25">
      <c r="A16" s="47"/>
      <c r="B16" s="73"/>
      <c r="C16" s="40">
        <v>2026</v>
      </c>
      <c r="D16" s="16">
        <f t="shared" si="1"/>
        <v>138953.90000000002</v>
      </c>
      <c r="E16" s="16">
        <f t="shared" si="1"/>
        <v>244.7</v>
      </c>
      <c r="F16" s="16">
        <f t="shared" si="1"/>
        <v>1724.2</v>
      </c>
      <c r="G16" s="16">
        <f t="shared" si="1"/>
        <v>5499.1</v>
      </c>
      <c r="H16" s="16">
        <f t="shared" si="1"/>
        <v>131485.90000000002</v>
      </c>
      <c r="I16" s="16">
        <f t="shared" si="1"/>
        <v>0</v>
      </c>
      <c r="J16" s="38"/>
    </row>
    <row r="17" spans="1:230" ht="38.1" customHeight="1" x14ac:dyDescent="0.3">
      <c r="A17" s="47"/>
      <c r="B17" s="73"/>
      <c r="C17" s="40">
        <v>2027</v>
      </c>
      <c r="D17" s="16">
        <f t="shared" si="1"/>
        <v>141742.1</v>
      </c>
      <c r="E17" s="16">
        <f t="shared" si="1"/>
        <v>0</v>
      </c>
      <c r="F17" s="16">
        <f t="shared" si="1"/>
        <v>0</v>
      </c>
      <c r="G17" s="16">
        <f t="shared" si="1"/>
        <v>5286.8</v>
      </c>
      <c r="H17" s="16">
        <f t="shared" si="1"/>
        <v>136455.29999999999</v>
      </c>
      <c r="I17" s="16">
        <f t="shared" si="1"/>
        <v>0</v>
      </c>
    </row>
    <row r="18" spans="1:230" ht="38.1" customHeight="1" x14ac:dyDescent="0.3">
      <c r="A18" s="47"/>
      <c r="B18" s="73"/>
      <c r="C18" s="40" t="s">
        <v>17</v>
      </c>
      <c r="D18" s="16">
        <f t="shared" ref="D18:G18" si="2">SUM(D12:D17)</f>
        <v>1779454.4</v>
      </c>
      <c r="E18" s="16">
        <f t="shared" si="2"/>
        <v>208221.7</v>
      </c>
      <c r="F18" s="16">
        <f t="shared" si="2"/>
        <v>270562.8</v>
      </c>
      <c r="G18" s="16">
        <f t="shared" si="2"/>
        <v>283109.99999999994</v>
      </c>
      <c r="H18" s="16">
        <f>SUM(H12:H17)</f>
        <v>1006559.8999999999</v>
      </c>
      <c r="I18" s="16">
        <f>SUM(I12:I17)</f>
        <v>11000</v>
      </c>
    </row>
    <row r="19" spans="1:230" x14ac:dyDescent="0.3">
      <c r="A19" s="25" t="s">
        <v>18</v>
      </c>
      <c r="B19" s="26"/>
      <c r="C19" s="27"/>
      <c r="D19" s="28"/>
      <c r="E19" s="28"/>
      <c r="F19" s="28"/>
      <c r="G19" s="28"/>
      <c r="H19" s="28"/>
      <c r="I19" s="29"/>
    </row>
    <row r="20" spans="1:230" x14ac:dyDescent="0.3">
      <c r="A20" s="47" t="s">
        <v>82</v>
      </c>
      <c r="B20" s="52"/>
      <c r="C20" s="40">
        <v>2022</v>
      </c>
      <c r="D20" s="24">
        <f t="shared" ref="D20:I25" si="3">D27</f>
        <v>38878.399999999994</v>
      </c>
      <c r="E20" s="24">
        <f t="shared" si="3"/>
        <v>11353.3</v>
      </c>
      <c r="F20" s="24">
        <f t="shared" si="3"/>
        <v>24803.599999999999</v>
      </c>
      <c r="G20" s="24">
        <f t="shared" si="3"/>
        <v>0</v>
      </c>
      <c r="H20" s="24">
        <f t="shared" si="3"/>
        <v>2721.5</v>
      </c>
      <c r="I20" s="24">
        <f t="shared" si="3"/>
        <v>0</v>
      </c>
      <c r="J20" s="3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</row>
    <row r="21" spans="1:230" x14ac:dyDescent="0.3">
      <c r="A21" s="47"/>
      <c r="B21" s="54"/>
      <c r="C21" s="40">
        <v>2023</v>
      </c>
      <c r="D21" s="16">
        <f t="shared" si="3"/>
        <v>151703.9</v>
      </c>
      <c r="E21" s="16">
        <f t="shared" si="3"/>
        <v>94877.9</v>
      </c>
      <c r="F21" s="16">
        <f t="shared" si="3"/>
        <v>30656.7</v>
      </c>
      <c r="G21" s="16">
        <f t="shared" si="3"/>
        <v>25000</v>
      </c>
      <c r="H21" s="16">
        <f t="shared" si="3"/>
        <v>1169.3</v>
      </c>
      <c r="I21" s="16">
        <f t="shared" si="3"/>
        <v>0</v>
      </c>
      <c r="J21" s="3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</row>
    <row r="22" spans="1:230" x14ac:dyDescent="0.3">
      <c r="A22" s="47"/>
      <c r="B22" s="54"/>
      <c r="C22" s="40">
        <v>2024</v>
      </c>
      <c r="D22" s="16">
        <f t="shared" si="3"/>
        <v>19616.400000000001</v>
      </c>
      <c r="E22" s="16">
        <f t="shared" si="3"/>
        <v>4569</v>
      </c>
      <c r="F22" s="16">
        <f t="shared" si="3"/>
        <v>10431</v>
      </c>
      <c r="G22" s="16">
        <f t="shared" si="3"/>
        <v>0</v>
      </c>
      <c r="H22" s="16">
        <f t="shared" si="3"/>
        <v>4616.3999999999996</v>
      </c>
      <c r="I22" s="16">
        <f t="shared" si="3"/>
        <v>0</v>
      </c>
      <c r="J22" s="3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</row>
    <row r="23" spans="1:230" x14ac:dyDescent="0.3">
      <c r="A23" s="47"/>
      <c r="B23" s="54"/>
      <c r="C23" s="40">
        <v>2025</v>
      </c>
      <c r="D23" s="16">
        <f>D30</f>
        <v>174119.8</v>
      </c>
      <c r="E23" s="16">
        <f t="shared" si="3"/>
        <v>95861.2</v>
      </c>
      <c r="F23" s="16">
        <f t="shared" si="3"/>
        <v>33374.1</v>
      </c>
      <c r="G23" s="16">
        <f t="shared" si="3"/>
        <v>44186.1</v>
      </c>
      <c r="H23" s="16">
        <f t="shared" si="3"/>
        <v>698.4</v>
      </c>
      <c r="I23" s="16">
        <f t="shared" si="3"/>
        <v>0</v>
      </c>
      <c r="J23" s="3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</row>
    <row r="24" spans="1:230" x14ac:dyDescent="0.3">
      <c r="A24" s="47"/>
      <c r="B24" s="54"/>
      <c r="C24" s="40">
        <v>2026</v>
      </c>
      <c r="D24" s="16">
        <f>D31</f>
        <v>0</v>
      </c>
      <c r="E24" s="16">
        <f t="shared" si="3"/>
        <v>0</v>
      </c>
      <c r="F24" s="16">
        <f t="shared" si="3"/>
        <v>0</v>
      </c>
      <c r="G24" s="16">
        <f t="shared" si="3"/>
        <v>0</v>
      </c>
      <c r="H24" s="16">
        <f t="shared" si="3"/>
        <v>0</v>
      </c>
      <c r="I24" s="16">
        <f t="shared" si="3"/>
        <v>0</v>
      </c>
      <c r="J24" s="3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</row>
    <row r="25" spans="1:230" x14ac:dyDescent="0.3">
      <c r="A25" s="47"/>
      <c r="B25" s="54"/>
      <c r="C25" s="40">
        <v>2027</v>
      </c>
      <c r="D25" s="16">
        <f>D32</f>
        <v>0</v>
      </c>
      <c r="E25" s="16">
        <f t="shared" si="3"/>
        <v>0</v>
      </c>
      <c r="F25" s="16">
        <f t="shared" si="3"/>
        <v>0</v>
      </c>
      <c r="G25" s="16">
        <f t="shared" si="3"/>
        <v>0</v>
      </c>
      <c r="H25" s="16">
        <f t="shared" si="3"/>
        <v>0</v>
      </c>
      <c r="I25" s="16">
        <f t="shared" si="3"/>
        <v>0</v>
      </c>
      <c r="J25" s="3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</row>
    <row r="26" spans="1:230" x14ac:dyDescent="0.3">
      <c r="A26" s="47"/>
      <c r="B26" s="53"/>
      <c r="C26" s="40" t="s">
        <v>17</v>
      </c>
      <c r="D26" s="16">
        <f>SUM(D20:D25)</f>
        <v>384318.5</v>
      </c>
      <c r="E26" s="16">
        <f t="shared" ref="E26:I26" si="4">SUM(E20:E24)</f>
        <v>206661.4</v>
      </c>
      <c r="F26" s="16">
        <f t="shared" si="4"/>
        <v>99265.4</v>
      </c>
      <c r="G26" s="16">
        <f t="shared" si="4"/>
        <v>69186.100000000006</v>
      </c>
      <c r="H26" s="16">
        <f t="shared" si="4"/>
        <v>9205.6</v>
      </c>
      <c r="I26" s="16">
        <f t="shared" si="4"/>
        <v>0</v>
      </c>
      <c r="J26" s="3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</row>
    <row r="27" spans="1:230" x14ac:dyDescent="0.3">
      <c r="A27" s="47" t="s">
        <v>83</v>
      </c>
      <c r="B27" s="52"/>
      <c r="C27" s="40">
        <v>2022</v>
      </c>
      <c r="D27" s="16">
        <f t="shared" ref="D27:I32" si="5">D34+D41</f>
        <v>38878.399999999994</v>
      </c>
      <c r="E27" s="16">
        <f t="shared" si="5"/>
        <v>11353.3</v>
      </c>
      <c r="F27" s="16">
        <f t="shared" si="5"/>
        <v>24803.599999999999</v>
      </c>
      <c r="G27" s="16">
        <f t="shared" si="5"/>
        <v>0</v>
      </c>
      <c r="H27" s="16">
        <f t="shared" si="5"/>
        <v>2721.5</v>
      </c>
      <c r="I27" s="16">
        <f t="shared" si="5"/>
        <v>0</v>
      </c>
      <c r="J27" s="3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</row>
    <row r="28" spans="1:230" x14ac:dyDescent="0.3">
      <c r="A28" s="47"/>
      <c r="B28" s="54"/>
      <c r="C28" s="40">
        <v>2023</v>
      </c>
      <c r="D28" s="16">
        <f t="shared" si="5"/>
        <v>151703.9</v>
      </c>
      <c r="E28" s="16">
        <f t="shared" si="5"/>
        <v>94877.9</v>
      </c>
      <c r="F28" s="16">
        <f t="shared" si="5"/>
        <v>30656.7</v>
      </c>
      <c r="G28" s="16">
        <f t="shared" si="5"/>
        <v>25000</v>
      </c>
      <c r="H28" s="16">
        <f t="shared" si="5"/>
        <v>1169.3</v>
      </c>
      <c r="I28" s="16">
        <f t="shared" si="5"/>
        <v>0</v>
      </c>
      <c r="J28" s="3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</row>
    <row r="29" spans="1:230" x14ac:dyDescent="0.3">
      <c r="A29" s="47"/>
      <c r="B29" s="54"/>
      <c r="C29" s="40">
        <v>2024</v>
      </c>
      <c r="D29" s="16">
        <f>SUM(E29:I29)</f>
        <v>19616.400000000001</v>
      </c>
      <c r="E29" s="16">
        <f t="shared" si="5"/>
        <v>4569</v>
      </c>
      <c r="F29" s="16">
        <f t="shared" si="5"/>
        <v>10431</v>
      </c>
      <c r="G29" s="16">
        <f t="shared" si="5"/>
        <v>0</v>
      </c>
      <c r="H29" s="16">
        <f t="shared" si="5"/>
        <v>4616.3999999999996</v>
      </c>
      <c r="I29" s="16">
        <f t="shared" si="5"/>
        <v>0</v>
      </c>
      <c r="J29" s="3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</row>
    <row r="30" spans="1:230" x14ac:dyDescent="0.3">
      <c r="A30" s="47"/>
      <c r="B30" s="54"/>
      <c r="C30" s="40">
        <v>2025</v>
      </c>
      <c r="D30" s="16">
        <f>SUM(E30:I30)</f>
        <v>174119.8</v>
      </c>
      <c r="E30" s="16">
        <f t="shared" si="5"/>
        <v>95861.2</v>
      </c>
      <c r="F30" s="16">
        <f t="shared" si="5"/>
        <v>33374.1</v>
      </c>
      <c r="G30" s="16">
        <f t="shared" si="5"/>
        <v>44186.1</v>
      </c>
      <c r="H30" s="16">
        <f t="shared" si="5"/>
        <v>698.4</v>
      </c>
      <c r="I30" s="16">
        <f t="shared" si="5"/>
        <v>0</v>
      </c>
      <c r="J30" s="3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</row>
    <row r="31" spans="1:230" x14ac:dyDescent="0.3">
      <c r="A31" s="47"/>
      <c r="B31" s="54"/>
      <c r="C31" s="40">
        <v>2026</v>
      </c>
      <c r="D31" s="16">
        <f>SUM(E31:I31)</f>
        <v>0</v>
      </c>
      <c r="E31" s="16">
        <f t="shared" si="5"/>
        <v>0</v>
      </c>
      <c r="F31" s="16">
        <f t="shared" si="5"/>
        <v>0</v>
      </c>
      <c r="G31" s="16">
        <f t="shared" si="5"/>
        <v>0</v>
      </c>
      <c r="H31" s="16">
        <f t="shared" si="5"/>
        <v>0</v>
      </c>
      <c r="I31" s="16">
        <f t="shared" si="5"/>
        <v>0</v>
      </c>
      <c r="J31" s="3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</row>
    <row r="32" spans="1:230" x14ac:dyDescent="0.3">
      <c r="A32" s="47"/>
      <c r="B32" s="54"/>
      <c r="C32" s="40">
        <v>2027</v>
      </c>
      <c r="D32" s="16">
        <f>SUM(E32:I32)</f>
        <v>0</v>
      </c>
      <c r="E32" s="16">
        <f t="shared" si="5"/>
        <v>0</v>
      </c>
      <c r="F32" s="16">
        <f t="shared" si="5"/>
        <v>0</v>
      </c>
      <c r="G32" s="16">
        <f t="shared" si="5"/>
        <v>0</v>
      </c>
      <c r="H32" s="16">
        <f t="shared" si="5"/>
        <v>0</v>
      </c>
      <c r="I32" s="16">
        <f t="shared" si="5"/>
        <v>0</v>
      </c>
      <c r="J32" s="3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</row>
    <row r="33" spans="1:230" ht="24.75" customHeight="1" x14ac:dyDescent="0.3">
      <c r="A33" s="47"/>
      <c r="B33" s="53"/>
      <c r="C33" s="40" t="s">
        <v>17</v>
      </c>
      <c r="D33" s="16">
        <f>SUM(D27:D32)</f>
        <v>384318.5</v>
      </c>
      <c r="E33" s="16">
        <f t="shared" ref="E33:I33" si="6">SUM(E27:E31)</f>
        <v>206661.4</v>
      </c>
      <c r="F33" s="16">
        <f t="shared" si="6"/>
        <v>99265.4</v>
      </c>
      <c r="G33" s="16">
        <f t="shared" si="6"/>
        <v>69186.100000000006</v>
      </c>
      <c r="H33" s="16">
        <f>SUM(H27:H31)</f>
        <v>9205.6</v>
      </c>
      <c r="I33" s="16">
        <f t="shared" si="6"/>
        <v>0</v>
      </c>
      <c r="J33" s="3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</row>
    <row r="34" spans="1:230" ht="18.75" customHeight="1" x14ac:dyDescent="0.3">
      <c r="A34" s="43" t="s">
        <v>80</v>
      </c>
      <c r="B34" s="52"/>
      <c r="C34" s="41">
        <v>2022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</row>
    <row r="35" spans="1:230" x14ac:dyDescent="0.3">
      <c r="A35" s="44"/>
      <c r="B35" s="54"/>
      <c r="C35" s="41">
        <v>2023</v>
      </c>
      <c r="D35" s="15">
        <f>SUM(E35:I35)</f>
        <v>135000</v>
      </c>
      <c r="E35" s="15">
        <v>90000</v>
      </c>
      <c r="F35" s="15">
        <v>20000</v>
      </c>
      <c r="G35" s="15">
        <v>25000</v>
      </c>
      <c r="H35" s="15">
        <v>0</v>
      </c>
      <c r="I35" s="15">
        <v>0</v>
      </c>
    </row>
    <row r="36" spans="1:230" x14ac:dyDescent="0.3">
      <c r="A36" s="44"/>
      <c r="B36" s="54"/>
      <c r="C36" s="41">
        <v>2024</v>
      </c>
      <c r="D36" s="15">
        <f>SUM(E36:I36)</f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</row>
    <row r="37" spans="1:230" x14ac:dyDescent="0.3">
      <c r="A37" s="44"/>
      <c r="B37" s="54"/>
      <c r="C37" s="41">
        <v>2025</v>
      </c>
      <c r="D37" s="15">
        <f>SUM(E37:I37)</f>
        <v>152791.79999999999</v>
      </c>
      <c r="E37" s="15">
        <v>90235.3</v>
      </c>
      <c r="F37" s="15">
        <v>20000</v>
      </c>
      <c r="G37" s="15">
        <v>42556.5</v>
      </c>
      <c r="H37" s="15">
        <v>0</v>
      </c>
      <c r="I37" s="15">
        <v>0</v>
      </c>
    </row>
    <row r="38" spans="1:230" x14ac:dyDescent="0.3">
      <c r="A38" s="44"/>
      <c r="B38" s="54"/>
      <c r="C38" s="41">
        <v>2026</v>
      </c>
      <c r="D38" s="15">
        <f t="shared" ref="D38:D39" si="7">SUM(E38:I38)</f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</row>
    <row r="39" spans="1:230" x14ac:dyDescent="0.3">
      <c r="A39" s="44"/>
      <c r="B39" s="54"/>
      <c r="C39" s="41">
        <v>2027</v>
      </c>
      <c r="D39" s="15">
        <f t="shared" si="7"/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</row>
    <row r="40" spans="1:230" ht="25.5" customHeight="1" x14ac:dyDescent="0.3">
      <c r="A40" s="45"/>
      <c r="B40" s="53"/>
      <c r="C40" s="41" t="s">
        <v>17</v>
      </c>
      <c r="D40" s="15">
        <f>SUM(D34:D39)</f>
        <v>287791.8</v>
      </c>
      <c r="E40" s="15">
        <f t="shared" ref="E40:I40" si="8">SUM(E34:E39)</f>
        <v>180235.3</v>
      </c>
      <c r="F40" s="15">
        <f t="shared" si="8"/>
        <v>40000</v>
      </c>
      <c r="G40" s="15">
        <f t="shared" si="8"/>
        <v>67556.5</v>
      </c>
      <c r="H40" s="15">
        <f t="shared" si="8"/>
        <v>0</v>
      </c>
      <c r="I40" s="15">
        <f t="shared" si="8"/>
        <v>0</v>
      </c>
    </row>
    <row r="41" spans="1:230" x14ac:dyDescent="0.3">
      <c r="A41" s="43" t="s">
        <v>19</v>
      </c>
      <c r="B41" s="52"/>
      <c r="C41" s="41">
        <v>2022</v>
      </c>
      <c r="D41" s="15">
        <f t="shared" ref="D41:D46" si="9">SUM(E41:I41)</f>
        <v>38878.399999999994</v>
      </c>
      <c r="E41" s="15">
        <v>11353.3</v>
      </c>
      <c r="F41" s="15">
        <v>24803.599999999999</v>
      </c>
      <c r="G41" s="15">
        <v>0</v>
      </c>
      <c r="H41" s="15">
        <v>2721.5</v>
      </c>
      <c r="I41" s="15">
        <v>0</v>
      </c>
    </row>
    <row r="42" spans="1:230" x14ac:dyDescent="0.3">
      <c r="A42" s="44"/>
      <c r="B42" s="54"/>
      <c r="C42" s="41">
        <v>2023</v>
      </c>
      <c r="D42" s="15">
        <f t="shared" si="9"/>
        <v>16703.900000000001</v>
      </c>
      <c r="E42" s="15">
        <v>4877.8999999999996</v>
      </c>
      <c r="F42" s="15">
        <v>10656.7</v>
      </c>
      <c r="G42" s="15">
        <v>0</v>
      </c>
      <c r="H42" s="15">
        <v>1169.3</v>
      </c>
      <c r="I42" s="15">
        <v>0</v>
      </c>
    </row>
    <row r="43" spans="1:230" x14ac:dyDescent="0.3">
      <c r="A43" s="44"/>
      <c r="B43" s="54"/>
      <c r="C43" s="41">
        <v>2024</v>
      </c>
      <c r="D43" s="15">
        <f t="shared" si="9"/>
        <v>19616.400000000001</v>
      </c>
      <c r="E43" s="15">
        <v>4569</v>
      </c>
      <c r="F43" s="15">
        <v>10431</v>
      </c>
      <c r="G43" s="15">
        <v>0</v>
      </c>
      <c r="H43" s="15">
        <v>4616.3999999999996</v>
      </c>
      <c r="I43" s="15">
        <v>0</v>
      </c>
    </row>
    <row r="44" spans="1:230" x14ac:dyDescent="0.3">
      <c r="A44" s="44"/>
      <c r="B44" s="54"/>
      <c r="C44" s="41">
        <v>2025</v>
      </c>
      <c r="D44" s="15">
        <f t="shared" si="9"/>
        <v>21328</v>
      </c>
      <c r="E44" s="15">
        <v>5625.9</v>
      </c>
      <c r="F44" s="15">
        <v>13374.1</v>
      </c>
      <c r="G44" s="15">
        <v>1629.6</v>
      </c>
      <c r="H44" s="15">
        <v>698.4</v>
      </c>
      <c r="I44" s="15">
        <v>0</v>
      </c>
    </row>
    <row r="45" spans="1:230" x14ac:dyDescent="0.3">
      <c r="A45" s="44"/>
      <c r="B45" s="54"/>
      <c r="C45" s="41">
        <v>2026</v>
      </c>
      <c r="D45" s="15">
        <f t="shared" si="9"/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</row>
    <row r="46" spans="1:230" x14ac:dyDescent="0.3">
      <c r="A46" s="44"/>
      <c r="B46" s="54"/>
      <c r="C46" s="41">
        <v>2027</v>
      </c>
      <c r="D46" s="15">
        <f t="shared" si="9"/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</row>
    <row r="47" spans="1:230" x14ac:dyDescent="0.3">
      <c r="A47" s="45"/>
      <c r="B47" s="53"/>
      <c r="C47" s="41" t="s">
        <v>17</v>
      </c>
      <c r="D47" s="15">
        <f>SUM(D41:D46)</f>
        <v>96526.7</v>
      </c>
      <c r="E47" s="15">
        <f t="shared" ref="E47:I47" si="10">SUM(E41:E46)</f>
        <v>26426.1</v>
      </c>
      <c r="F47" s="15">
        <f t="shared" si="10"/>
        <v>59265.4</v>
      </c>
      <c r="G47" s="15">
        <f t="shared" si="10"/>
        <v>1629.6</v>
      </c>
      <c r="H47" s="15">
        <f t="shared" si="10"/>
        <v>9205.6</v>
      </c>
      <c r="I47" s="15">
        <f t="shared" si="10"/>
        <v>0</v>
      </c>
    </row>
    <row r="48" spans="1:230" x14ac:dyDescent="0.3">
      <c r="A48" s="47" t="s">
        <v>58</v>
      </c>
      <c r="B48" s="68"/>
      <c r="C48" s="40">
        <v>2022</v>
      </c>
      <c r="D48" s="23">
        <f t="shared" ref="D48:G48" si="11">D51+D57+D69+D84+D90</f>
        <v>54988.5</v>
      </c>
      <c r="E48" s="23">
        <f t="shared" si="11"/>
        <v>0</v>
      </c>
      <c r="F48" s="23">
        <f t="shared" si="11"/>
        <v>40132.1</v>
      </c>
      <c r="G48" s="23">
        <f t="shared" si="11"/>
        <v>0</v>
      </c>
      <c r="H48" s="23">
        <f>H51+H57+H69+H84+H90</f>
        <v>14856.400000000001</v>
      </c>
      <c r="I48" s="23">
        <f>(I51+I57+I63+I69+I84+I135)</f>
        <v>0</v>
      </c>
      <c r="J48" s="3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</row>
    <row r="49" spans="1:230" x14ac:dyDescent="0.3">
      <c r="A49" s="47"/>
      <c r="B49" s="69"/>
      <c r="C49" s="40">
        <v>2023</v>
      </c>
      <c r="D49" s="23">
        <f t="shared" ref="D49:G49" si="12">D52+D58+D64+D70+D85+D91</f>
        <v>65759</v>
      </c>
      <c r="E49" s="23">
        <f t="shared" si="12"/>
        <v>0</v>
      </c>
      <c r="F49" s="23">
        <f t="shared" si="12"/>
        <v>34603.4</v>
      </c>
      <c r="G49" s="23">
        <f t="shared" si="12"/>
        <v>0</v>
      </c>
      <c r="H49" s="23">
        <f>H52+H58+H64+H70+H85+H91</f>
        <v>31155.599999999999</v>
      </c>
      <c r="I49" s="23">
        <f>I52+I58+I64+I70+I85+I91</f>
        <v>0</v>
      </c>
      <c r="J49" s="3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</row>
    <row r="50" spans="1:230" x14ac:dyDescent="0.3">
      <c r="A50" s="47"/>
      <c r="B50" s="70"/>
      <c r="C50" s="40" t="s">
        <v>17</v>
      </c>
      <c r="D50" s="16">
        <f t="shared" ref="D50:I50" si="13">SUM(D48:D49)</f>
        <v>120747.5</v>
      </c>
      <c r="E50" s="16">
        <f t="shared" si="13"/>
        <v>0</v>
      </c>
      <c r="F50" s="16">
        <f t="shared" si="13"/>
        <v>74735.5</v>
      </c>
      <c r="G50" s="16">
        <f t="shared" si="13"/>
        <v>0</v>
      </c>
      <c r="H50" s="16">
        <f t="shared" si="13"/>
        <v>46012</v>
      </c>
      <c r="I50" s="16">
        <f t="shared" si="13"/>
        <v>0</v>
      </c>
      <c r="J50" s="3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</row>
    <row r="51" spans="1:230" x14ac:dyDescent="0.3">
      <c r="A51" s="47" t="s">
        <v>59</v>
      </c>
      <c r="B51" s="52"/>
      <c r="C51" s="40">
        <v>2022</v>
      </c>
      <c r="D51" s="16">
        <f t="shared" ref="D51:I52" si="14">D54</f>
        <v>18956.400000000001</v>
      </c>
      <c r="E51" s="16">
        <f t="shared" si="14"/>
        <v>0</v>
      </c>
      <c r="F51" s="16">
        <f t="shared" si="14"/>
        <v>13365.6</v>
      </c>
      <c r="G51" s="16">
        <f t="shared" si="14"/>
        <v>0</v>
      </c>
      <c r="H51" s="16">
        <f t="shared" si="14"/>
        <v>5590.8</v>
      </c>
      <c r="I51" s="16">
        <f t="shared" si="14"/>
        <v>0</v>
      </c>
      <c r="J51" s="3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</row>
    <row r="52" spans="1:230" x14ac:dyDescent="0.3">
      <c r="A52" s="47"/>
      <c r="B52" s="54"/>
      <c r="C52" s="40">
        <v>2023</v>
      </c>
      <c r="D52" s="16">
        <f t="shared" si="14"/>
        <v>49077.9</v>
      </c>
      <c r="E52" s="16">
        <f t="shared" si="14"/>
        <v>0</v>
      </c>
      <c r="F52" s="16">
        <f t="shared" si="14"/>
        <v>34603.4</v>
      </c>
      <c r="G52" s="16">
        <f t="shared" si="14"/>
        <v>0</v>
      </c>
      <c r="H52" s="16">
        <f t="shared" si="14"/>
        <v>14474.5</v>
      </c>
      <c r="I52" s="16">
        <f t="shared" si="14"/>
        <v>0</v>
      </c>
      <c r="J52" s="3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</row>
    <row r="53" spans="1:230" ht="32.25" customHeight="1" x14ac:dyDescent="0.3">
      <c r="A53" s="47"/>
      <c r="B53" s="53"/>
      <c r="C53" s="40" t="s">
        <v>17</v>
      </c>
      <c r="D53" s="23">
        <f t="shared" ref="D53:I53" si="15">SUM(D51:D52)</f>
        <v>68034.3</v>
      </c>
      <c r="E53" s="23">
        <f t="shared" si="15"/>
        <v>0</v>
      </c>
      <c r="F53" s="23">
        <f t="shared" si="15"/>
        <v>47969</v>
      </c>
      <c r="G53" s="23">
        <f t="shared" si="15"/>
        <v>0</v>
      </c>
      <c r="H53" s="23">
        <f t="shared" si="15"/>
        <v>20065.3</v>
      </c>
      <c r="I53" s="23">
        <f t="shared" si="15"/>
        <v>0</v>
      </c>
      <c r="J53" s="3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</row>
    <row r="54" spans="1:230" x14ac:dyDescent="0.3">
      <c r="A54" s="43" t="s">
        <v>20</v>
      </c>
      <c r="B54" s="52"/>
      <c r="C54" s="41">
        <v>2022</v>
      </c>
      <c r="D54" s="15">
        <f>SUM(E54:I54)</f>
        <v>18956.400000000001</v>
      </c>
      <c r="E54" s="15">
        <v>0</v>
      </c>
      <c r="F54" s="15">
        <v>13365.6</v>
      </c>
      <c r="G54" s="15">
        <v>0</v>
      </c>
      <c r="H54" s="15">
        <v>5590.8</v>
      </c>
      <c r="I54" s="15">
        <v>0</v>
      </c>
    </row>
    <row r="55" spans="1:230" x14ac:dyDescent="0.3">
      <c r="A55" s="44"/>
      <c r="B55" s="54"/>
      <c r="C55" s="41">
        <v>2023</v>
      </c>
      <c r="D55" s="15">
        <f>SUM(E55:I55)</f>
        <v>49077.9</v>
      </c>
      <c r="E55" s="15">
        <v>0</v>
      </c>
      <c r="F55" s="15">
        <v>34603.4</v>
      </c>
      <c r="G55" s="15">
        <v>0</v>
      </c>
      <c r="H55" s="15">
        <v>14474.5</v>
      </c>
      <c r="I55" s="15">
        <v>0</v>
      </c>
    </row>
    <row r="56" spans="1:230" x14ac:dyDescent="0.3">
      <c r="A56" s="45"/>
      <c r="B56" s="53"/>
      <c r="C56" s="41" t="s">
        <v>17</v>
      </c>
      <c r="D56" s="15">
        <f t="shared" ref="D56:I56" si="16">SUM(D54:D55)</f>
        <v>68034.3</v>
      </c>
      <c r="E56" s="15">
        <f t="shared" si="16"/>
        <v>0</v>
      </c>
      <c r="F56" s="15">
        <f t="shared" si="16"/>
        <v>47969</v>
      </c>
      <c r="G56" s="15">
        <f t="shared" si="16"/>
        <v>0</v>
      </c>
      <c r="H56" s="15">
        <f t="shared" si="16"/>
        <v>20065.3</v>
      </c>
      <c r="I56" s="15">
        <f t="shared" si="16"/>
        <v>0</v>
      </c>
    </row>
    <row r="57" spans="1:230" x14ac:dyDescent="0.3">
      <c r="A57" s="47" t="s">
        <v>60</v>
      </c>
      <c r="B57" s="52"/>
      <c r="C57" s="40">
        <v>2022</v>
      </c>
      <c r="D57" s="16">
        <f t="shared" ref="D57:I59" si="17">D60</f>
        <v>7300</v>
      </c>
      <c r="E57" s="16">
        <f t="shared" si="17"/>
        <v>0</v>
      </c>
      <c r="F57" s="16">
        <f t="shared" si="17"/>
        <v>6862</v>
      </c>
      <c r="G57" s="16">
        <f t="shared" si="17"/>
        <v>0</v>
      </c>
      <c r="H57" s="16">
        <f t="shared" si="17"/>
        <v>438</v>
      </c>
      <c r="I57" s="16">
        <f t="shared" si="17"/>
        <v>0</v>
      </c>
      <c r="J57" s="3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</row>
    <row r="58" spans="1:230" x14ac:dyDescent="0.3">
      <c r="A58" s="47"/>
      <c r="B58" s="54"/>
      <c r="C58" s="40">
        <v>2023</v>
      </c>
      <c r="D58" s="16">
        <f t="shared" si="17"/>
        <v>6300</v>
      </c>
      <c r="E58" s="16">
        <f t="shared" si="17"/>
        <v>0</v>
      </c>
      <c r="F58" s="16">
        <f t="shared" si="17"/>
        <v>0</v>
      </c>
      <c r="G58" s="16">
        <f t="shared" si="17"/>
        <v>0</v>
      </c>
      <c r="H58" s="16">
        <f t="shared" si="17"/>
        <v>6300</v>
      </c>
      <c r="I58" s="16">
        <f t="shared" si="17"/>
        <v>0</v>
      </c>
      <c r="J58" s="3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</row>
    <row r="59" spans="1:230" ht="27.75" customHeight="1" x14ac:dyDescent="0.3">
      <c r="A59" s="47"/>
      <c r="B59" s="53"/>
      <c r="C59" s="40" t="s">
        <v>17</v>
      </c>
      <c r="D59" s="16">
        <f t="shared" si="17"/>
        <v>13600</v>
      </c>
      <c r="E59" s="16">
        <f t="shared" si="17"/>
        <v>0</v>
      </c>
      <c r="F59" s="16">
        <f t="shared" si="17"/>
        <v>6862</v>
      </c>
      <c r="G59" s="16">
        <f t="shared" si="17"/>
        <v>0</v>
      </c>
      <c r="H59" s="16">
        <f t="shared" si="17"/>
        <v>6738</v>
      </c>
      <c r="I59" s="16">
        <f t="shared" si="17"/>
        <v>0</v>
      </c>
      <c r="J59" s="3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</row>
    <row r="60" spans="1:230" x14ac:dyDescent="0.3">
      <c r="A60" s="43" t="s">
        <v>21</v>
      </c>
      <c r="B60" s="52"/>
      <c r="C60" s="41">
        <v>2022</v>
      </c>
      <c r="D60" s="15">
        <f>SUM(E60:I60)</f>
        <v>7300</v>
      </c>
      <c r="E60" s="15">
        <v>0</v>
      </c>
      <c r="F60" s="15">
        <v>6862</v>
      </c>
      <c r="G60" s="15">
        <v>0</v>
      </c>
      <c r="H60" s="15">
        <v>438</v>
      </c>
      <c r="I60" s="15">
        <v>0</v>
      </c>
    </row>
    <row r="61" spans="1:230" x14ac:dyDescent="0.3">
      <c r="A61" s="44"/>
      <c r="B61" s="54"/>
      <c r="C61" s="41">
        <v>2023</v>
      </c>
      <c r="D61" s="15">
        <f>SUM(E61:I61)</f>
        <v>6300</v>
      </c>
      <c r="E61" s="15">
        <v>0</v>
      </c>
      <c r="F61" s="15">
        <v>0</v>
      </c>
      <c r="G61" s="15">
        <v>0</v>
      </c>
      <c r="H61" s="15">
        <v>6300</v>
      </c>
      <c r="I61" s="15">
        <v>0</v>
      </c>
    </row>
    <row r="62" spans="1:230" x14ac:dyDescent="0.3">
      <c r="A62" s="45"/>
      <c r="B62" s="53"/>
      <c r="C62" s="41" t="s">
        <v>17</v>
      </c>
      <c r="D62" s="15">
        <f t="shared" ref="D62:I62" si="18">SUM(D60:D61)</f>
        <v>13600</v>
      </c>
      <c r="E62" s="15">
        <f t="shared" si="18"/>
        <v>0</v>
      </c>
      <c r="F62" s="15">
        <f t="shared" si="18"/>
        <v>6862</v>
      </c>
      <c r="G62" s="15">
        <f t="shared" si="18"/>
        <v>0</v>
      </c>
      <c r="H62" s="15">
        <f t="shared" si="18"/>
        <v>6738</v>
      </c>
      <c r="I62" s="15">
        <f t="shared" si="18"/>
        <v>0</v>
      </c>
    </row>
    <row r="63" spans="1:230" ht="30" customHeight="1" x14ac:dyDescent="0.3">
      <c r="A63" s="47" t="s">
        <v>61</v>
      </c>
      <c r="B63" s="52"/>
      <c r="C63" s="40">
        <v>2022</v>
      </c>
      <c r="D63" s="16">
        <f t="shared" ref="D63:H64" si="19">D66</f>
        <v>0</v>
      </c>
      <c r="E63" s="16">
        <f t="shared" si="19"/>
        <v>0</v>
      </c>
      <c r="F63" s="16">
        <f t="shared" si="19"/>
        <v>0</v>
      </c>
      <c r="G63" s="16">
        <f t="shared" si="19"/>
        <v>0</v>
      </c>
      <c r="H63" s="16">
        <f t="shared" si="19"/>
        <v>0</v>
      </c>
      <c r="I63" s="16">
        <v>0</v>
      </c>
      <c r="J63" s="3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</row>
    <row r="64" spans="1:230" ht="27" customHeight="1" x14ac:dyDescent="0.3">
      <c r="A64" s="47"/>
      <c r="B64" s="54"/>
      <c r="C64" s="40">
        <v>2023</v>
      </c>
      <c r="D64" s="16">
        <f t="shared" si="19"/>
        <v>0</v>
      </c>
      <c r="E64" s="16">
        <f t="shared" si="19"/>
        <v>0</v>
      </c>
      <c r="F64" s="16">
        <f t="shared" si="19"/>
        <v>0</v>
      </c>
      <c r="G64" s="16">
        <f t="shared" si="19"/>
        <v>0</v>
      </c>
      <c r="H64" s="16">
        <f t="shared" si="19"/>
        <v>0</v>
      </c>
      <c r="I64" s="16">
        <f>I67</f>
        <v>0</v>
      </c>
      <c r="J64" s="3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</row>
    <row r="65" spans="1:230" ht="39" customHeight="1" x14ac:dyDescent="0.3">
      <c r="A65" s="47"/>
      <c r="B65" s="53"/>
      <c r="C65" s="40" t="s">
        <v>17</v>
      </c>
      <c r="D65" s="16">
        <f>SUM(D63:D64)</f>
        <v>0</v>
      </c>
      <c r="E65" s="16">
        <f>E68</f>
        <v>0</v>
      </c>
      <c r="F65" s="16">
        <f>F68</f>
        <v>0</v>
      </c>
      <c r="G65" s="16">
        <f>G68</f>
        <v>0</v>
      </c>
      <c r="H65" s="16">
        <f>H68</f>
        <v>0</v>
      </c>
      <c r="I65" s="16">
        <f>I68</f>
        <v>0</v>
      </c>
      <c r="J65" s="3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</row>
    <row r="66" spans="1:230" x14ac:dyDescent="0.3">
      <c r="A66" s="43" t="s">
        <v>22</v>
      </c>
      <c r="B66" s="52"/>
      <c r="C66" s="41">
        <v>2022</v>
      </c>
      <c r="D66" s="15">
        <f>SUM(E66:I66)</f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</row>
    <row r="67" spans="1:230" x14ac:dyDescent="0.3">
      <c r="A67" s="44"/>
      <c r="B67" s="54"/>
      <c r="C67" s="41">
        <v>2023</v>
      </c>
      <c r="D67" s="15">
        <f>SUM(E67:I67)</f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</row>
    <row r="68" spans="1:230" x14ac:dyDescent="0.3">
      <c r="A68" s="45"/>
      <c r="B68" s="53"/>
      <c r="C68" s="41" t="s">
        <v>17</v>
      </c>
      <c r="D68" s="15">
        <f t="shared" ref="D68:I68" si="20">SUM(D66:D67)</f>
        <v>0</v>
      </c>
      <c r="E68" s="15">
        <f t="shared" si="20"/>
        <v>0</v>
      </c>
      <c r="F68" s="15">
        <f t="shared" si="20"/>
        <v>0</v>
      </c>
      <c r="G68" s="15">
        <f t="shared" si="20"/>
        <v>0</v>
      </c>
      <c r="H68" s="15">
        <f t="shared" si="20"/>
        <v>0</v>
      </c>
      <c r="I68" s="15">
        <f t="shared" si="20"/>
        <v>0</v>
      </c>
    </row>
    <row r="69" spans="1:230" ht="30" customHeight="1" x14ac:dyDescent="0.3">
      <c r="A69" s="47" t="s">
        <v>62</v>
      </c>
      <c r="B69" s="71"/>
      <c r="C69" s="40">
        <v>2022</v>
      </c>
      <c r="D69" s="16">
        <f t="shared" ref="D69:I70" si="21">D72+D75+D78+D81</f>
        <v>28732.1</v>
      </c>
      <c r="E69" s="16">
        <f t="shared" si="21"/>
        <v>0</v>
      </c>
      <c r="F69" s="16">
        <f t="shared" si="21"/>
        <v>19904.5</v>
      </c>
      <c r="G69" s="16">
        <f t="shared" si="21"/>
        <v>0</v>
      </c>
      <c r="H69" s="16">
        <f t="shared" si="21"/>
        <v>8827.6</v>
      </c>
      <c r="I69" s="16">
        <f t="shared" si="21"/>
        <v>0</v>
      </c>
      <c r="J69" s="3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</row>
    <row r="70" spans="1:230" ht="33.75" customHeight="1" x14ac:dyDescent="0.3">
      <c r="A70" s="47"/>
      <c r="B70" s="72"/>
      <c r="C70" s="40">
        <v>2023</v>
      </c>
      <c r="D70" s="16">
        <f t="shared" si="21"/>
        <v>3189.8</v>
      </c>
      <c r="E70" s="16">
        <f t="shared" si="21"/>
        <v>0</v>
      </c>
      <c r="F70" s="16">
        <f t="shared" si="21"/>
        <v>0</v>
      </c>
      <c r="G70" s="16">
        <f t="shared" si="21"/>
        <v>0</v>
      </c>
      <c r="H70" s="16">
        <f t="shared" si="21"/>
        <v>3189.8</v>
      </c>
      <c r="I70" s="16">
        <f t="shared" si="21"/>
        <v>0</v>
      </c>
      <c r="J70" s="3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</row>
    <row r="71" spans="1:230" ht="54.75" customHeight="1" x14ac:dyDescent="0.3">
      <c r="A71" s="47"/>
      <c r="B71" s="72"/>
      <c r="C71" s="40" t="s">
        <v>17</v>
      </c>
      <c r="D71" s="16">
        <f t="shared" ref="D71:I71" si="22">SUM(D69:D70)</f>
        <v>31921.899999999998</v>
      </c>
      <c r="E71" s="16">
        <f t="shared" si="22"/>
        <v>0</v>
      </c>
      <c r="F71" s="16">
        <f t="shared" si="22"/>
        <v>19904.5</v>
      </c>
      <c r="G71" s="16">
        <f t="shared" si="22"/>
        <v>0</v>
      </c>
      <c r="H71" s="16">
        <f t="shared" si="22"/>
        <v>12017.400000000001</v>
      </c>
      <c r="I71" s="16">
        <f t="shared" si="22"/>
        <v>0</v>
      </c>
      <c r="J71" s="3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</row>
    <row r="72" spans="1:230" x14ac:dyDescent="0.3">
      <c r="A72" s="43" t="s">
        <v>23</v>
      </c>
      <c r="B72" s="52"/>
      <c r="C72" s="41">
        <v>2022</v>
      </c>
      <c r="D72" s="15">
        <f>SUM(E72:I72)</f>
        <v>6446.1</v>
      </c>
      <c r="E72" s="15">
        <v>0</v>
      </c>
      <c r="F72" s="15">
        <v>0</v>
      </c>
      <c r="G72" s="15">
        <v>0</v>
      </c>
      <c r="H72" s="15">
        <v>6446.1</v>
      </c>
      <c r="I72" s="15">
        <v>0</v>
      </c>
    </row>
    <row r="73" spans="1:230" x14ac:dyDescent="0.3">
      <c r="A73" s="44"/>
      <c r="B73" s="54"/>
      <c r="C73" s="41">
        <v>2023</v>
      </c>
      <c r="D73" s="15">
        <f>SUM(E73:I73)</f>
        <v>3144.8</v>
      </c>
      <c r="E73" s="15">
        <v>0</v>
      </c>
      <c r="F73" s="15">
        <v>0</v>
      </c>
      <c r="G73" s="15">
        <v>0</v>
      </c>
      <c r="H73" s="15">
        <v>3144.8</v>
      </c>
      <c r="I73" s="15">
        <v>0</v>
      </c>
    </row>
    <row r="74" spans="1:230" x14ac:dyDescent="0.3">
      <c r="A74" s="45"/>
      <c r="B74" s="53"/>
      <c r="C74" s="41" t="s">
        <v>17</v>
      </c>
      <c r="D74" s="15">
        <f t="shared" ref="D74:I74" si="23">SUM(D72:D73)</f>
        <v>9590.9000000000015</v>
      </c>
      <c r="E74" s="15">
        <f t="shared" si="23"/>
        <v>0</v>
      </c>
      <c r="F74" s="15">
        <f t="shared" si="23"/>
        <v>0</v>
      </c>
      <c r="G74" s="15">
        <f t="shared" si="23"/>
        <v>0</v>
      </c>
      <c r="H74" s="15">
        <f t="shared" si="23"/>
        <v>9590.9000000000015</v>
      </c>
      <c r="I74" s="15">
        <f t="shared" si="23"/>
        <v>0</v>
      </c>
    </row>
    <row r="75" spans="1:230" s="6" customFormat="1" x14ac:dyDescent="0.3">
      <c r="A75" s="43" t="s">
        <v>70</v>
      </c>
      <c r="B75" s="52"/>
      <c r="C75" s="41">
        <v>2022</v>
      </c>
      <c r="D75" s="15">
        <f>SUM(E75:I75)</f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32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</row>
    <row r="76" spans="1:230" s="6" customFormat="1" x14ac:dyDescent="0.3">
      <c r="A76" s="44"/>
      <c r="B76" s="54"/>
      <c r="C76" s="41">
        <v>2023</v>
      </c>
      <c r="D76" s="15">
        <f>SUM(E76:I76)</f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32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</row>
    <row r="77" spans="1:230" s="6" customFormat="1" x14ac:dyDescent="0.3">
      <c r="A77" s="45"/>
      <c r="B77" s="53"/>
      <c r="C77" s="41" t="s">
        <v>17</v>
      </c>
      <c r="D77" s="15">
        <f t="shared" ref="D77:I77" si="24">SUM(D75:D76)</f>
        <v>0</v>
      </c>
      <c r="E77" s="15">
        <f t="shared" si="24"/>
        <v>0</v>
      </c>
      <c r="F77" s="15">
        <f t="shared" si="24"/>
        <v>0</v>
      </c>
      <c r="G77" s="15">
        <f t="shared" si="24"/>
        <v>0</v>
      </c>
      <c r="H77" s="15">
        <f t="shared" si="24"/>
        <v>0</v>
      </c>
      <c r="I77" s="15">
        <f t="shared" si="24"/>
        <v>0</v>
      </c>
      <c r="J77" s="32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</row>
    <row r="78" spans="1:230" s="6" customFormat="1" x14ac:dyDescent="0.3">
      <c r="A78" s="43" t="s">
        <v>0</v>
      </c>
      <c r="B78" s="52"/>
      <c r="C78" s="41">
        <v>2022</v>
      </c>
      <c r="D78" s="15">
        <f>SUM(E78:I78)</f>
        <v>650.70000000000005</v>
      </c>
      <c r="E78" s="15">
        <v>0</v>
      </c>
      <c r="F78" s="15">
        <v>0</v>
      </c>
      <c r="G78" s="15">
        <v>0</v>
      </c>
      <c r="H78" s="15">
        <v>650.70000000000005</v>
      </c>
      <c r="I78" s="15">
        <v>0</v>
      </c>
      <c r="J78" s="32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</row>
    <row r="79" spans="1:230" s="6" customFormat="1" x14ac:dyDescent="0.3">
      <c r="A79" s="44"/>
      <c r="B79" s="54"/>
      <c r="C79" s="41">
        <v>2023</v>
      </c>
      <c r="D79" s="15">
        <f>SUM(E79:I79)</f>
        <v>45</v>
      </c>
      <c r="E79" s="15">
        <v>0</v>
      </c>
      <c r="F79" s="15">
        <v>0</v>
      </c>
      <c r="G79" s="15">
        <v>0</v>
      </c>
      <c r="H79" s="15">
        <v>45</v>
      </c>
      <c r="I79" s="15">
        <v>0</v>
      </c>
      <c r="J79" s="32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</row>
    <row r="80" spans="1:230" s="6" customFormat="1" x14ac:dyDescent="0.3">
      <c r="A80" s="45"/>
      <c r="B80" s="53"/>
      <c r="C80" s="41" t="s">
        <v>17</v>
      </c>
      <c r="D80" s="15">
        <f t="shared" ref="D80:I80" si="25">SUM(D78:D79)</f>
        <v>695.7</v>
      </c>
      <c r="E80" s="15">
        <f t="shared" si="25"/>
        <v>0</v>
      </c>
      <c r="F80" s="15">
        <f t="shared" si="25"/>
        <v>0</v>
      </c>
      <c r="G80" s="15">
        <f t="shared" si="25"/>
        <v>0</v>
      </c>
      <c r="H80" s="15">
        <f t="shared" si="25"/>
        <v>695.7</v>
      </c>
      <c r="I80" s="15">
        <f t="shared" si="25"/>
        <v>0</v>
      </c>
      <c r="J80" s="32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</row>
    <row r="81" spans="1:230" s="6" customFormat="1" x14ac:dyDescent="0.3">
      <c r="A81" s="43" t="s">
        <v>24</v>
      </c>
      <c r="B81" s="52"/>
      <c r="C81" s="41">
        <v>2022</v>
      </c>
      <c r="D81" s="15">
        <f>SUM(E81:I81)</f>
        <v>21635.3</v>
      </c>
      <c r="E81" s="15">
        <v>0</v>
      </c>
      <c r="F81" s="15">
        <v>19904.5</v>
      </c>
      <c r="G81" s="15">
        <v>0</v>
      </c>
      <c r="H81" s="15">
        <v>1730.8</v>
      </c>
      <c r="I81" s="15">
        <v>0</v>
      </c>
      <c r="J81" s="32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</row>
    <row r="82" spans="1:230" s="6" customFormat="1" x14ac:dyDescent="0.3">
      <c r="A82" s="44"/>
      <c r="B82" s="54"/>
      <c r="C82" s="41">
        <v>2023</v>
      </c>
      <c r="D82" s="15">
        <f>SUM(E82:I82)</f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32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</row>
    <row r="83" spans="1:230" s="6" customFormat="1" x14ac:dyDescent="0.3">
      <c r="A83" s="45"/>
      <c r="B83" s="53"/>
      <c r="C83" s="41" t="s">
        <v>17</v>
      </c>
      <c r="D83" s="15">
        <f t="shared" ref="D83:I83" si="26">SUM(D81:D82)</f>
        <v>21635.3</v>
      </c>
      <c r="E83" s="15">
        <f t="shared" si="26"/>
        <v>0</v>
      </c>
      <c r="F83" s="15">
        <f t="shared" si="26"/>
        <v>19904.5</v>
      </c>
      <c r="G83" s="15">
        <f t="shared" si="26"/>
        <v>0</v>
      </c>
      <c r="H83" s="15">
        <f t="shared" si="26"/>
        <v>1730.8</v>
      </c>
      <c r="I83" s="15">
        <f t="shared" si="26"/>
        <v>0</v>
      </c>
      <c r="J83" s="32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</row>
    <row r="84" spans="1:230" s="6" customFormat="1" x14ac:dyDescent="0.3">
      <c r="A84" s="47" t="s">
        <v>63</v>
      </c>
      <c r="B84" s="52"/>
      <c r="C84" s="40">
        <v>2022</v>
      </c>
      <c r="D84" s="16">
        <f t="shared" ref="D84:H85" si="27">D87</f>
        <v>0</v>
      </c>
      <c r="E84" s="16">
        <f t="shared" si="27"/>
        <v>0</v>
      </c>
      <c r="F84" s="16">
        <f t="shared" si="27"/>
        <v>0</v>
      </c>
      <c r="G84" s="16">
        <f t="shared" si="27"/>
        <v>0</v>
      </c>
      <c r="H84" s="16">
        <f t="shared" si="27"/>
        <v>0</v>
      </c>
      <c r="I84" s="16">
        <v>0</v>
      </c>
      <c r="J84" s="32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</row>
    <row r="85" spans="1:230" s="6" customFormat="1" x14ac:dyDescent="0.3">
      <c r="A85" s="47"/>
      <c r="B85" s="54"/>
      <c r="C85" s="40">
        <v>2023</v>
      </c>
      <c r="D85" s="16">
        <f t="shared" si="27"/>
        <v>7191.3</v>
      </c>
      <c r="E85" s="16">
        <f t="shared" si="27"/>
        <v>0</v>
      </c>
      <c r="F85" s="16">
        <f t="shared" si="27"/>
        <v>0</v>
      </c>
      <c r="G85" s="16">
        <f t="shared" si="27"/>
        <v>0</v>
      </c>
      <c r="H85" s="16">
        <f t="shared" si="27"/>
        <v>7191.3</v>
      </c>
      <c r="I85" s="16">
        <f>I88</f>
        <v>0</v>
      </c>
      <c r="J85" s="32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</row>
    <row r="86" spans="1:230" s="6" customFormat="1" x14ac:dyDescent="0.3">
      <c r="A86" s="47"/>
      <c r="B86" s="53"/>
      <c r="C86" s="40" t="s">
        <v>17</v>
      </c>
      <c r="D86" s="16">
        <f t="shared" ref="D86:I86" si="28">SUM(D84:D85)</f>
        <v>7191.3</v>
      </c>
      <c r="E86" s="16">
        <f t="shared" si="28"/>
        <v>0</v>
      </c>
      <c r="F86" s="16">
        <f t="shared" si="28"/>
        <v>0</v>
      </c>
      <c r="G86" s="16">
        <f t="shared" si="28"/>
        <v>0</v>
      </c>
      <c r="H86" s="16">
        <f t="shared" si="28"/>
        <v>7191.3</v>
      </c>
      <c r="I86" s="16">
        <f t="shared" si="28"/>
        <v>0</v>
      </c>
      <c r="J86" s="32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</row>
    <row r="87" spans="1:230" s="6" customFormat="1" x14ac:dyDescent="0.3">
      <c r="A87" s="43" t="s">
        <v>25</v>
      </c>
      <c r="B87" s="52"/>
      <c r="C87" s="41">
        <v>2022</v>
      </c>
      <c r="D87" s="15">
        <f>SUM(E87:I87)</f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32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</row>
    <row r="88" spans="1:230" s="6" customFormat="1" ht="20.25" customHeight="1" x14ac:dyDescent="0.3">
      <c r="A88" s="44"/>
      <c r="B88" s="54"/>
      <c r="C88" s="41">
        <v>2023</v>
      </c>
      <c r="D88" s="15">
        <f>SUM(E88:I88)</f>
        <v>7191.3</v>
      </c>
      <c r="E88" s="15">
        <v>0</v>
      </c>
      <c r="F88" s="15">
        <v>0</v>
      </c>
      <c r="G88" s="15">
        <v>0</v>
      </c>
      <c r="H88" s="15">
        <v>7191.3</v>
      </c>
      <c r="I88" s="15">
        <v>0</v>
      </c>
      <c r="J88" s="32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</row>
    <row r="89" spans="1:230" s="6" customFormat="1" ht="18" customHeight="1" x14ac:dyDescent="0.3">
      <c r="A89" s="45"/>
      <c r="B89" s="53"/>
      <c r="C89" s="41" t="s">
        <v>17</v>
      </c>
      <c r="D89" s="15">
        <f t="shared" ref="D89:I89" si="29">SUM(D87:D88)</f>
        <v>7191.3</v>
      </c>
      <c r="E89" s="15">
        <f t="shared" si="29"/>
        <v>0</v>
      </c>
      <c r="F89" s="15">
        <f t="shared" si="29"/>
        <v>0</v>
      </c>
      <c r="G89" s="15">
        <f t="shared" si="29"/>
        <v>0</v>
      </c>
      <c r="H89" s="15">
        <f t="shared" si="29"/>
        <v>7191.3</v>
      </c>
      <c r="I89" s="15">
        <f t="shared" si="29"/>
        <v>0</v>
      </c>
      <c r="J89" s="32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</row>
    <row r="90" spans="1:230" s="6" customFormat="1" ht="18" customHeight="1" x14ac:dyDescent="0.3">
      <c r="A90" s="47" t="s">
        <v>64</v>
      </c>
      <c r="B90" s="52"/>
      <c r="C90" s="40">
        <v>2022</v>
      </c>
      <c r="D90" s="16">
        <f t="shared" ref="D90:H91" si="30">D93</f>
        <v>0</v>
      </c>
      <c r="E90" s="16">
        <f t="shared" si="30"/>
        <v>0</v>
      </c>
      <c r="F90" s="16">
        <f t="shared" si="30"/>
        <v>0</v>
      </c>
      <c r="G90" s="16">
        <f t="shared" si="30"/>
        <v>0</v>
      </c>
      <c r="H90" s="16">
        <f t="shared" si="30"/>
        <v>0</v>
      </c>
      <c r="I90" s="16">
        <v>0</v>
      </c>
      <c r="J90" s="32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</row>
    <row r="91" spans="1:230" s="6" customFormat="1" ht="18" customHeight="1" x14ac:dyDescent="0.3">
      <c r="A91" s="47"/>
      <c r="B91" s="54"/>
      <c r="C91" s="40">
        <v>2023</v>
      </c>
      <c r="D91" s="16">
        <f t="shared" si="30"/>
        <v>0</v>
      </c>
      <c r="E91" s="16">
        <f t="shared" si="30"/>
        <v>0</v>
      </c>
      <c r="F91" s="16">
        <f t="shared" si="30"/>
        <v>0</v>
      </c>
      <c r="G91" s="16">
        <f t="shared" si="30"/>
        <v>0</v>
      </c>
      <c r="H91" s="16">
        <f t="shared" si="30"/>
        <v>0</v>
      </c>
      <c r="I91" s="16">
        <f>I94</f>
        <v>0</v>
      </c>
      <c r="J91" s="32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</row>
    <row r="92" spans="1:230" s="6" customFormat="1" ht="45" customHeight="1" x14ac:dyDescent="0.3">
      <c r="A92" s="47"/>
      <c r="B92" s="53"/>
      <c r="C92" s="40" t="s">
        <v>17</v>
      </c>
      <c r="D92" s="16">
        <f t="shared" ref="D92:I92" si="31">SUM(D90:D91)</f>
        <v>0</v>
      </c>
      <c r="E92" s="16">
        <f t="shared" si="31"/>
        <v>0</v>
      </c>
      <c r="F92" s="16">
        <f t="shared" si="31"/>
        <v>0</v>
      </c>
      <c r="G92" s="16">
        <f t="shared" si="31"/>
        <v>0</v>
      </c>
      <c r="H92" s="16">
        <f t="shared" si="31"/>
        <v>0</v>
      </c>
      <c r="I92" s="16">
        <f t="shared" si="31"/>
        <v>0</v>
      </c>
      <c r="J92" s="32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</row>
    <row r="93" spans="1:230" s="6" customFormat="1" ht="18" customHeight="1" x14ac:dyDescent="0.3">
      <c r="A93" s="43" t="s">
        <v>26</v>
      </c>
      <c r="B93" s="52"/>
      <c r="C93" s="41">
        <v>2022</v>
      </c>
      <c r="D93" s="15">
        <f>SUM(E93:I93)</f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32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</row>
    <row r="94" spans="1:230" s="6" customFormat="1" ht="24" customHeight="1" x14ac:dyDescent="0.3">
      <c r="A94" s="44"/>
      <c r="B94" s="54"/>
      <c r="C94" s="41">
        <v>2023</v>
      </c>
      <c r="D94" s="15">
        <f>SUM(E94:I94)</f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32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</row>
    <row r="95" spans="1:230" s="6" customFormat="1" ht="33" customHeight="1" x14ac:dyDescent="0.3">
      <c r="A95" s="45"/>
      <c r="B95" s="53"/>
      <c r="C95" s="41" t="s">
        <v>17</v>
      </c>
      <c r="D95" s="15">
        <f t="shared" ref="D95:I95" si="32">SUM(D93:D94)</f>
        <v>0</v>
      </c>
      <c r="E95" s="15">
        <f t="shared" si="32"/>
        <v>0</v>
      </c>
      <c r="F95" s="15">
        <f t="shared" si="32"/>
        <v>0</v>
      </c>
      <c r="G95" s="15">
        <f t="shared" si="32"/>
        <v>0</v>
      </c>
      <c r="H95" s="15">
        <f t="shared" si="32"/>
        <v>0</v>
      </c>
      <c r="I95" s="15">
        <f t="shared" si="32"/>
        <v>0</v>
      </c>
      <c r="J95" s="32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</row>
    <row r="96" spans="1:230" s="6" customFormat="1" ht="18" customHeight="1" x14ac:dyDescent="0.3">
      <c r="A96" s="47" t="s">
        <v>65</v>
      </c>
      <c r="B96" s="68"/>
      <c r="C96" s="40">
        <v>2024</v>
      </c>
      <c r="D96" s="23">
        <f>D101</f>
        <v>3000</v>
      </c>
      <c r="E96" s="23">
        <f t="shared" ref="E96:I99" si="33">E101</f>
        <v>0</v>
      </c>
      <c r="F96" s="23">
        <f t="shared" si="33"/>
        <v>0</v>
      </c>
      <c r="G96" s="23">
        <f t="shared" si="33"/>
        <v>0</v>
      </c>
      <c r="H96" s="23">
        <f t="shared" si="33"/>
        <v>3000</v>
      </c>
      <c r="I96" s="23">
        <f t="shared" si="33"/>
        <v>0</v>
      </c>
      <c r="J96" s="32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</row>
    <row r="97" spans="1:230" s="6" customFormat="1" ht="18" customHeight="1" x14ac:dyDescent="0.3">
      <c r="A97" s="47"/>
      <c r="B97" s="69"/>
      <c r="C97" s="40">
        <v>2025</v>
      </c>
      <c r="D97" s="23">
        <f>D102</f>
        <v>6575.9</v>
      </c>
      <c r="E97" s="23">
        <f t="shared" si="33"/>
        <v>0</v>
      </c>
      <c r="F97" s="23">
        <f t="shared" si="33"/>
        <v>0</v>
      </c>
      <c r="G97" s="23">
        <f t="shared" si="33"/>
        <v>0</v>
      </c>
      <c r="H97" s="23">
        <f>H102</f>
        <v>6575.9</v>
      </c>
      <c r="I97" s="23">
        <f>I102</f>
        <v>0</v>
      </c>
      <c r="J97" s="32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</row>
    <row r="98" spans="1:230" s="6" customFormat="1" ht="18" customHeight="1" x14ac:dyDescent="0.3">
      <c r="A98" s="47"/>
      <c r="B98" s="69"/>
      <c r="C98" s="40">
        <v>2026</v>
      </c>
      <c r="D98" s="23">
        <f>D103</f>
        <v>9980</v>
      </c>
      <c r="E98" s="23">
        <f t="shared" si="33"/>
        <v>0</v>
      </c>
      <c r="F98" s="23">
        <f t="shared" si="33"/>
        <v>0</v>
      </c>
      <c r="G98" s="23">
        <f t="shared" si="33"/>
        <v>0</v>
      </c>
      <c r="H98" s="23">
        <f t="shared" si="33"/>
        <v>9980</v>
      </c>
      <c r="I98" s="23">
        <f t="shared" si="33"/>
        <v>0</v>
      </c>
      <c r="J98" s="32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</row>
    <row r="99" spans="1:230" s="6" customFormat="1" ht="18" customHeight="1" x14ac:dyDescent="0.3">
      <c r="A99" s="47"/>
      <c r="B99" s="69"/>
      <c r="C99" s="40">
        <v>2027</v>
      </c>
      <c r="D99" s="23">
        <f>D104</f>
        <v>9980</v>
      </c>
      <c r="E99" s="23">
        <f t="shared" si="33"/>
        <v>0</v>
      </c>
      <c r="F99" s="23">
        <f t="shared" si="33"/>
        <v>0</v>
      </c>
      <c r="G99" s="23">
        <f t="shared" si="33"/>
        <v>0</v>
      </c>
      <c r="H99" s="23">
        <f t="shared" si="33"/>
        <v>9980</v>
      </c>
      <c r="I99" s="23">
        <f t="shared" si="33"/>
        <v>0</v>
      </c>
      <c r="J99" s="32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</row>
    <row r="100" spans="1:230" s="6" customFormat="1" ht="18" customHeight="1" x14ac:dyDescent="0.3">
      <c r="A100" s="47"/>
      <c r="B100" s="70"/>
      <c r="C100" s="40" t="s">
        <v>17</v>
      </c>
      <c r="D100" s="16">
        <f t="shared" ref="D100:G100" si="34">SUM(D96:D99)</f>
        <v>29535.9</v>
      </c>
      <c r="E100" s="16">
        <f t="shared" si="34"/>
        <v>0</v>
      </c>
      <c r="F100" s="16">
        <f t="shared" si="34"/>
        <v>0</v>
      </c>
      <c r="G100" s="16">
        <f t="shared" si="34"/>
        <v>0</v>
      </c>
      <c r="H100" s="16">
        <f>SUM(H96:H99)</f>
        <v>29535.9</v>
      </c>
      <c r="I100" s="16">
        <f>SUM(I96:I99)</f>
        <v>0</v>
      </c>
      <c r="J100" s="32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</row>
    <row r="101" spans="1:230" s="6" customFormat="1" ht="24.75" customHeight="1" x14ac:dyDescent="0.3">
      <c r="A101" s="47" t="s">
        <v>84</v>
      </c>
      <c r="B101" s="52"/>
      <c r="C101" s="40">
        <v>2024</v>
      </c>
      <c r="D101" s="16">
        <f t="shared" ref="D101:H104" si="35">D106</f>
        <v>3000</v>
      </c>
      <c r="E101" s="16">
        <f t="shared" si="35"/>
        <v>0</v>
      </c>
      <c r="F101" s="16">
        <f t="shared" si="35"/>
        <v>0</v>
      </c>
      <c r="G101" s="16">
        <f t="shared" si="35"/>
        <v>0</v>
      </c>
      <c r="H101" s="16">
        <f t="shared" si="35"/>
        <v>3000</v>
      </c>
      <c r="I101" s="16">
        <f>I106</f>
        <v>0</v>
      </c>
      <c r="J101" s="32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</row>
    <row r="102" spans="1:230" s="6" customFormat="1" ht="24.75" customHeight="1" x14ac:dyDescent="0.3">
      <c r="A102" s="47"/>
      <c r="B102" s="54"/>
      <c r="C102" s="40">
        <v>2025</v>
      </c>
      <c r="D102" s="16">
        <f t="shared" si="35"/>
        <v>6575.9</v>
      </c>
      <c r="E102" s="16">
        <f t="shared" si="35"/>
        <v>0</v>
      </c>
      <c r="F102" s="16">
        <f t="shared" si="35"/>
        <v>0</v>
      </c>
      <c r="G102" s="16">
        <f t="shared" si="35"/>
        <v>0</v>
      </c>
      <c r="H102" s="16">
        <f t="shared" si="35"/>
        <v>6575.9</v>
      </c>
      <c r="I102" s="16">
        <f>I107</f>
        <v>0</v>
      </c>
      <c r="J102" s="32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</row>
    <row r="103" spans="1:230" s="6" customFormat="1" ht="22.5" customHeight="1" x14ac:dyDescent="0.3">
      <c r="A103" s="47"/>
      <c r="B103" s="54"/>
      <c r="C103" s="40">
        <v>2026</v>
      </c>
      <c r="D103" s="16">
        <f t="shared" si="35"/>
        <v>9980</v>
      </c>
      <c r="E103" s="16">
        <f t="shared" si="35"/>
        <v>0</v>
      </c>
      <c r="F103" s="16">
        <f t="shared" si="35"/>
        <v>0</v>
      </c>
      <c r="G103" s="16">
        <f t="shared" si="35"/>
        <v>0</v>
      </c>
      <c r="H103" s="16">
        <f t="shared" si="35"/>
        <v>9980</v>
      </c>
      <c r="I103" s="16">
        <f>I108</f>
        <v>0</v>
      </c>
      <c r="J103" s="32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</row>
    <row r="104" spans="1:230" s="6" customFormat="1" ht="22.5" customHeight="1" x14ac:dyDescent="0.3">
      <c r="A104" s="47"/>
      <c r="B104" s="54"/>
      <c r="C104" s="40">
        <v>2027</v>
      </c>
      <c r="D104" s="16">
        <f t="shared" si="35"/>
        <v>9980</v>
      </c>
      <c r="E104" s="16">
        <f t="shared" si="35"/>
        <v>0</v>
      </c>
      <c r="F104" s="16">
        <f t="shared" si="35"/>
        <v>0</v>
      </c>
      <c r="G104" s="16">
        <f t="shared" si="35"/>
        <v>0</v>
      </c>
      <c r="H104" s="16">
        <f t="shared" si="35"/>
        <v>9980</v>
      </c>
      <c r="I104" s="16">
        <f>I109</f>
        <v>0</v>
      </c>
      <c r="J104" s="32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</row>
    <row r="105" spans="1:230" s="6" customFormat="1" ht="52.5" customHeight="1" x14ac:dyDescent="0.3">
      <c r="A105" s="47"/>
      <c r="B105" s="53"/>
      <c r="C105" s="40" t="s">
        <v>17</v>
      </c>
      <c r="D105" s="16">
        <f>SUM(D101:D104)</f>
        <v>29535.9</v>
      </c>
      <c r="E105" s="16">
        <f t="shared" ref="E105:I105" si="36">SUM(E101:E104)</f>
        <v>0</v>
      </c>
      <c r="F105" s="16">
        <f t="shared" si="36"/>
        <v>0</v>
      </c>
      <c r="G105" s="16">
        <f t="shared" si="36"/>
        <v>0</v>
      </c>
      <c r="H105" s="16">
        <f t="shared" si="36"/>
        <v>29535.9</v>
      </c>
      <c r="I105" s="16">
        <f t="shared" si="36"/>
        <v>0</v>
      </c>
      <c r="J105" s="32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</row>
    <row r="106" spans="1:230" s="6" customFormat="1" ht="18" customHeight="1" x14ac:dyDescent="0.3">
      <c r="A106" s="43" t="s">
        <v>0</v>
      </c>
      <c r="B106" s="52"/>
      <c r="C106" s="41">
        <v>2024</v>
      </c>
      <c r="D106" s="15">
        <f>SUM(E106:I106)</f>
        <v>3000</v>
      </c>
      <c r="E106" s="15">
        <v>0</v>
      </c>
      <c r="F106" s="15">
        <v>0</v>
      </c>
      <c r="G106" s="15">
        <v>0</v>
      </c>
      <c r="H106" s="15">
        <v>3000</v>
      </c>
      <c r="I106" s="15">
        <v>0</v>
      </c>
      <c r="J106" s="32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</row>
    <row r="107" spans="1:230" s="6" customFormat="1" ht="18" customHeight="1" x14ac:dyDescent="0.3">
      <c r="A107" s="44"/>
      <c r="B107" s="54"/>
      <c r="C107" s="41">
        <v>2025</v>
      </c>
      <c r="D107" s="15">
        <f>SUM(E107:I107)</f>
        <v>6575.9</v>
      </c>
      <c r="E107" s="15">
        <v>0</v>
      </c>
      <c r="F107" s="15">
        <v>0</v>
      </c>
      <c r="G107" s="15">
        <v>0</v>
      </c>
      <c r="H107" s="15">
        <v>6575.9</v>
      </c>
      <c r="I107" s="15">
        <v>0</v>
      </c>
      <c r="J107" s="32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</row>
    <row r="108" spans="1:230" s="6" customFormat="1" ht="18" customHeight="1" x14ac:dyDescent="0.3">
      <c r="A108" s="44"/>
      <c r="B108" s="54"/>
      <c r="C108" s="41">
        <v>2026</v>
      </c>
      <c r="D108" s="15">
        <f>SUM(E108:I108)</f>
        <v>9980</v>
      </c>
      <c r="E108" s="15">
        <v>0</v>
      </c>
      <c r="F108" s="15">
        <v>0</v>
      </c>
      <c r="G108" s="15">
        <v>0</v>
      </c>
      <c r="H108" s="15">
        <v>9980</v>
      </c>
      <c r="I108" s="15">
        <v>0</v>
      </c>
      <c r="J108" s="32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</row>
    <row r="109" spans="1:230" s="6" customFormat="1" ht="18" customHeight="1" x14ac:dyDescent="0.3">
      <c r="A109" s="44"/>
      <c r="B109" s="54"/>
      <c r="C109" s="41">
        <v>2027</v>
      </c>
      <c r="D109" s="15">
        <f>SUM(E109:I109)</f>
        <v>9980</v>
      </c>
      <c r="E109" s="15">
        <v>0</v>
      </c>
      <c r="F109" s="15">
        <v>0</v>
      </c>
      <c r="G109" s="15">
        <v>0</v>
      </c>
      <c r="H109" s="15">
        <v>9980</v>
      </c>
      <c r="I109" s="15">
        <v>0</v>
      </c>
      <c r="J109" s="32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</row>
    <row r="110" spans="1:230" s="6" customFormat="1" ht="18" customHeight="1" x14ac:dyDescent="0.3">
      <c r="A110" s="45"/>
      <c r="B110" s="53"/>
      <c r="C110" s="41" t="s">
        <v>17</v>
      </c>
      <c r="D110" s="15">
        <f>SUM(D106:D109)</f>
        <v>29535.9</v>
      </c>
      <c r="E110" s="15">
        <f t="shared" ref="E110:I110" si="37">SUM(E106:E109)</f>
        <v>0</v>
      </c>
      <c r="F110" s="15">
        <f t="shared" si="37"/>
        <v>0</v>
      </c>
      <c r="G110" s="15">
        <f t="shared" si="37"/>
        <v>0</v>
      </c>
      <c r="H110" s="15">
        <f t="shared" si="37"/>
        <v>29535.9</v>
      </c>
      <c r="I110" s="15">
        <f t="shared" si="37"/>
        <v>0</v>
      </c>
      <c r="J110" s="32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</row>
    <row r="111" spans="1:230" s="6" customFormat="1" ht="18" customHeight="1" x14ac:dyDescent="0.3">
      <c r="A111" s="47" t="s">
        <v>57</v>
      </c>
      <c r="B111" s="68"/>
      <c r="C111" s="40">
        <v>2024</v>
      </c>
      <c r="D111" s="23">
        <f t="shared" ref="D111:I111" si="38">D116+D131+D135+D145</f>
        <v>53744.4</v>
      </c>
      <c r="E111" s="23">
        <f t="shared" si="38"/>
        <v>729.8</v>
      </c>
      <c r="F111" s="23">
        <f t="shared" si="38"/>
        <v>41661.199999999997</v>
      </c>
      <c r="G111" s="23">
        <f t="shared" si="38"/>
        <v>9953.9</v>
      </c>
      <c r="H111" s="23">
        <f t="shared" si="38"/>
        <v>1399.5</v>
      </c>
      <c r="I111" s="23">
        <f t="shared" si="38"/>
        <v>0</v>
      </c>
      <c r="J111" s="32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</row>
    <row r="112" spans="1:230" s="6" customFormat="1" ht="18" customHeight="1" x14ac:dyDescent="0.3">
      <c r="A112" s="47"/>
      <c r="B112" s="69"/>
      <c r="C112" s="40">
        <v>2025</v>
      </c>
      <c r="D112" s="23">
        <f>SUM(E112:I112)</f>
        <v>41209.000000000007</v>
      </c>
      <c r="E112" s="23">
        <f t="shared" ref="E112:I114" si="39">E117+E136</f>
        <v>249.5</v>
      </c>
      <c r="F112" s="23">
        <f t="shared" si="39"/>
        <v>37470.100000000006</v>
      </c>
      <c r="G112" s="23">
        <f t="shared" si="39"/>
        <v>2690</v>
      </c>
      <c r="H112" s="23">
        <f t="shared" si="39"/>
        <v>799.4</v>
      </c>
      <c r="I112" s="23">
        <f t="shared" si="39"/>
        <v>0</v>
      </c>
      <c r="J112" s="32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</row>
    <row r="113" spans="1:230" s="6" customFormat="1" ht="18" customHeight="1" x14ac:dyDescent="0.3">
      <c r="A113" s="47"/>
      <c r="B113" s="69"/>
      <c r="C113" s="40">
        <v>2026</v>
      </c>
      <c r="D113" s="23">
        <f>SUM(E113:I113)</f>
        <v>2163.6</v>
      </c>
      <c r="E113" s="23">
        <f t="shared" si="39"/>
        <v>244.7</v>
      </c>
      <c r="F113" s="23">
        <f t="shared" si="39"/>
        <v>1724.2</v>
      </c>
      <c r="G113" s="23">
        <f t="shared" si="39"/>
        <v>0</v>
      </c>
      <c r="H113" s="23">
        <f t="shared" si="39"/>
        <v>194.7</v>
      </c>
      <c r="I113" s="23">
        <f t="shared" si="39"/>
        <v>0</v>
      </c>
      <c r="J113" s="32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</row>
    <row r="114" spans="1:230" s="6" customFormat="1" ht="18" customHeight="1" x14ac:dyDescent="0.3">
      <c r="A114" s="47"/>
      <c r="B114" s="69"/>
      <c r="C114" s="40">
        <v>2027</v>
      </c>
      <c r="D114" s="23">
        <f>SUM(E114:I114)</f>
        <v>0</v>
      </c>
      <c r="E114" s="23">
        <f t="shared" si="39"/>
        <v>0</v>
      </c>
      <c r="F114" s="23">
        <f t="shared" si="39"/>
        <v>0</v>
      </c>
      <c r="G114" s="23">
        <f t="shared" si="39"/>
        <v>0</v>
      </c>
      <c r="H114" s="23">
        <f t="shared" si="39"/>
        <v>0</v>
      </c>
      <c r="I114" s="23">
        <f t="shared" si="39"/>
        <v>0</v>
      </c>
      <c r="J114" s="32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</row>
    <row r="115" spans="1:230" s="6" customFormat="1" ht="18" customHeight="1" x14ac:dyDescent="0.3">
      <c r="A115" s="47"/>
      <c r="B115" s="70"/>
      <c r="C115" s="40" t="s">
        <v>17</v>
      </c>
      <c r="D115" s="16">
        <f>SUM(D111:D114)</f>
        <v>97117.000000000015</v>
      </c>
      <c r="E115" s="16">
        <f t="shared" ref="E115:I115" si="40">SUM(E111:E114)</f>
        <v>1224</v>
      </c>
      <c r="F115" s="16">
        <f t="shared" si="40"/>
        <v>80855.5</v>
      </c>
      <c r="G115" s="16">
        <f t="shared" si="40"/>
        <v>12643.9</v>
      </c>
      <c r="H115" s="16">
        <f t="shared" si="40"/>
        <v>2393.6</v>
      </c>
      <c r="I115" s="16">
        <f t="shared" si="40"/>
        <v>0</v>
      </c>
      <c r="J115" s="32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</row>
    <row r="116" spans="1:230" s="6" customFormat="1" ht="18" customHeight="1" x14ac:dyDescent="0.3">
      <c r="A116" s="47" t="s">
        <v>27</v>
      </c>
      <c r="B116" s="52"/>
      <c r="C116" s="40">
        <v>2024</v>
      </c>
      <c r="D116" s="16">
        <f t="shared" ref="D116:I119" si="41">D121+D126</f>
        <v>4904.1000000000004</v>
      </c>
      <c r="E116" s="16">
        <f t="shared" si="41"/>
        <v>0</v>
      </c>
      <c r="F116" s="16">
        <f t="shared" si="41"/>
        <v>4560.8</v>
      </c>
      <c r="G116" s="16">
        <f t="shared" si="41"/>
        <v>0</v>
      </c>
      <c r="H116" s="16">
        <f t="shared" si="41"/>
        <v>343.3</v>
      </c>
      <c r="I116" s="16">
        <f t="shared" si="41"/>
        <v>0</v>
      </c>
      <c r="J116" s="32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</row>
    <row r="117" spans="1:230" s="6" customFormat="1" ht="18" customHeight="1" x14ac:dyDescent="0.3">
      <c r="A117" s="47"/>
      <c r="B117" s="54"/>
      <c r="C117" s="40">
        <v>2025</v>
      </c>
      <c r="D117" s="16">
        <f t="shared" si="41"/>
        <v>38427.300000000003</v>
      </c>
      <c r="E117" s="16">
        <f t="shared" si="41"/>
        <v>0</v>
      </c>
      <c r="F117" s="16">
        <f t="shared" si="41"/>
        <v>35737.300000000003</v>
      </c>
      <c r="G117" s="16">
        <f t="shared" si="41"/>
        <v>2690</v>
      </c>
      <c r="H117" s="16">
        <f t="shared" si="41"/>
        <v>0</v>
      </c>
      <c r="I117" s="16">
        <f t="shared" si="41"/>
        <v>0</v>
      </c>
      <c r="J117" s="32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</row>
    <row r="118" spans="1:230" s="6" customFormat="1" ht="18" customHeight="1" x14ac:dyDescent="0.3">
      <c r="A118" s="47"/>
      <c r="B118" s="54"/>
      <c r="C118" s="40">
        <v>2026</v>
      </c>
      <c r="D118" s="16">
        <f t="shared" si="41"/>
        <v>0</v>
      </c>
      <c r="E118" s="16">
        <f t="shared" si="41"/>
        <v>0</v>
      </c>
      <c r="F118" s="16">
        <f t="shared" si="41"/>
        <v>0</v>
      </c>
      <c r="G118" s="16">
        <f t="shared" si="41"/>
        <v>0</v>
      </c>
      <c r="H118" s="16">
        <f t="shared" si="41"/>
        <v>0</v>
      </c>
      <c r="I118" s="16">
        <f t="shared" si="41"/>
        <v>0</v>
      </c>
      <c r="J118" s="32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</row>
    <row r="119" spans="1:230" s="6" customFormat="1" ht="18" customHeight="1" x14ac:dyDescent="0.3">
      <c r="A119" s="47"/>
      <c r="B119" s="54"/>
      <c r="C119" s="40">
        <v>2027</v>
      </c>
      <c r="D119" s="16">
        <f t="shared" si="41"/>
        <v>0</v>
      </c>
      <c r="E119" s="16">
        <f t="shared" si="41"/>
        <v>0</v>
      </c>
      <c r="F119" s="16">
        <f t="shared" si="41"/>
        <v>0</v>
      </c>
      <c r="G119" s="16">
        <f t="shared" si="41"/>
        <v>0</v>
      </c>
      <c r="H119" s="16">
        <f>H124+H129</f>
        <v>0</v>
      </c>
      <c r="I119" s="16">
        <f>I124+I129</f>
        <v>0</v>
      </c>
      <c r="J119" s="32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</row>
    <row r="120" spans="1:230" s="6" customFormat="1" ht="18" customHeight="1" x14ac:dyDescent="0.3">
      <c r="A120" s="47"/>
      <c r="B120" s="53"/>
      <c r="C120" s="40" t="s">
        <v>17</v>
      </c>
      <c r="D120" s="16">
        <f>SUM(D116:D119)</f>
        <v>43331.4</v>
      </c>
      <c r="E120" s="16">
        <f t="shared" ref="E120:I120" si="42">SUM(E116:E119)</f>
        <v>0</v>
      </c>
      <c r="F120" s="16">
        <f t="shared" si="42"/>
        <v>40298.100000000006</v>
      </c>
      <c r="G120" s="16">
        <f t="shared" si="42"/>
        <v>2690</v>
      </c>
      <c r="H120" s="16">
        <f t="shared" si="42"/>
        <v>343.3</v>
      </c>
      <c r="I120" s="16">
        <f t="shared" si="42"/>
        <v>0</v>
      </c>
      <c r="J120" s="32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</row>
    <row r="121" spans="1:230" s="6" customFormat="1" ht="18" customHeight="1" x14ac:dyDescent="0.3">
      <c r="A121" s="43" t="s">
        <v>22</v>
      </c>
      <c r="B121" s="52"/>
      <c r="C121" s="41">
        <v>2024</v>
      </c>
      <c r="D121" s="15">
        <f>SUM(E121:I121)</f>
        <v>4904.1000000000004</v>
      </c>
      <c r="E121" s="15">
        <v>0</v>
      </c>
      <c r="F121" s="15">
        <v>4560.8</v>
      </c>
      <c r="G121" s="15">
        <v>0</v>
      </c>
      <c r="H121" s="15">
        <v>343.3</v>
      </c>
      <c r="I121" s="15">
        <v>0</v>
      </c>
      <c r="J121" s="32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</row>
    <row r="122" spans="1:230" s="6" customFormat="1" ht="18" customHeight="1" x14ac:dyDescent="0.3">
      <c r="A122" s="44"/>
      <c r="B122" s="54"/>
      <c r="C122" s="41">
        <v>2025</v>
      </c>
      <c r="D122" s="15">
        <f t="shared" ref="D122:D123" si="43">SUM(E122:I122)</f>
        <v>5448.4</v>
      </c>
      <c r="E122" s="15">
        <v>0</v>
      </c>
      <c r="F122" s="15">
        <v>5067</v>
      </c>
      <c r="G122" s="15">
        <v>381.4</v>
      </c>
      <c r="H122" s="15">
        <v>0</v>
      </c>
      <c r="I122" s="15">
        <v>0</v>
      </c>
      <c r="J122" s="32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</row>
    <row r="123" spans="1:230" s="6" customFormat="1" ht="18" customHeight="1" x14ac:dyDescent="0.3">
      <c r="A123" s="44"/>
      <c r="B123" s="54"/>
      <c r="C123" s="41">
        <v>2026</v>
      </c>
      <c r="D123" s="15">
        <f t="shared" si="43"/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32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</row>
    <row r="124" spans="1:230" s="6" customFormat="1" ht="18" customHeight="1" x14ac:dyDescent="0.3">
      <c r="A124" s="44"/>
      <c r="B124" s="54"/>
      <c r="C124" s="41">
        <v>2027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32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</row>
    <row r="125" spans="1:230" s="6" customFormat="1" ht="18" customHeight="1" x14ac:dyDescent="0.3">
      <c r="A125" s="45"/>
      <c r="B125" s="53"/>
      <c r="C125" s="41" t="s">
        <v>17</v>
      </c>
      <c r="D125" s="15">
        <f>SUM(D121:D124)</f>
        <v>10352.5</v>
      </c>
      <c r="E125" s="15">
        <f t="shared" ref="E125:I125" si="44">SUM(E121:E124)</f>
        <v>0</v>
      </c>
      <c r="F125" s="15">
        <f t="shared" si="44"/>
        <v>9627.7999999999993</v>
      </c>
      <c r="G125" s="15">
        <f t="shared" si="44"/>
        <v>381.4</v>
      </c>
      <c r="H125" s="15">
        <f t="shared" si="44"/>
        <v>343.3</v>
      </c>
      <c r="I125" s="15">
        <f t="shared" si="44"/>
        <v>0</v>
      </c>
      <c r="J125" s="32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</row>
    <row r="126" spans="1:230" s="6" customFormat="1" ht="18" customHeight="1" x14ac:dyDescent="0.3">
      <c r="A126" s="43" t="s">
        <v>28</v>
      </c>
      <c r="B126" s="52"/>
      <c r="C126" s="41">
        <v>2024</v>
      </c>
      <c r="D126" s="15">
        <f>SUM(E126:I126)</f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32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</row>
    <row r="127" spans="1:230" s="6" customFormat="1" ht="18" customHeight="1" x14ac:dyDescent="0.3">
      <c r="A127" s="44"/>
      <c r="B127" s="54"/>
      <c r="C127" s="41">
        <v>2025</v>
      </c>
      <c r="D127" s="15">
        <f>SUM(E127:I127)</f>
        <v>32978.9</v>
      </c>
      <c r="E127" s="15">
        <v>0</v>
      </c>
      <c r="F127" s="15">
        <v>30670.3</v>
      </c>
      <c r="G127" s="15">
        <v>2308.6</v>
      </c>
      <c r="H127" s="15">
        <v>0</v>
      </c>
      <c r="I127" s="15">
        <v>0</v>
      </c>
      <c r="J127" s="32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</row>
    <row r="128" spans="1:230" s="6" customFormat="1" ht="18" customHeight="1" x14ac:dyDescent="0.3">
      <c r="A128" s="44"/>
      <c r="B128" s="54"/>
      <c r="C128" s="41">
        <v>2026</v>
      </c>
      <c r="D128" s="15">
        <f>SUM(E128:I128)</f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32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</row>
    <row r="129" spans="1:230" s="6" customFormat="1" ht="18" customHeight="1" x14ac:dyDescent="0.3">
      <c r="A129" s="44"/>
      <c r="B129" s="54"/>
      <c r="C129" s="41">
        <v>2027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32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</row>
    <row r="130" spans="1:230" s="6" customFormat="1" ht="18" customHeight="1" x14ac:dyDescent="0.3">
      <c r="A130" s="45"/>
      <c r="B130" s="53"/>
      <c r="C130" s="41" t="s">
        <v>17</v>
      </c>
      <c r="D130" s="15">
        <f>SUM(D126:D129)</f>
        <v>32978.9</v>
      </c>
      <c r="E130" s="15">
        <f t="shared" ref="E130:I130" si="45">SUM(E126:E129)</f>
        <v>0</v>
      </c>
      <c r="F130" s="15">
        <f t="shared" si="45"/>
        <v>30670.3</v>
      </c>
      <c r="G130" s="15">
        <f t="shared" si="45"/>
        <v>2308.6</v>
      </c>
      <c r="H130" s="15">
        <f t="shared" si="45"/>
        <v>0</v>
      </c>
      <c r="I130" s="15">
        <f t="shared" si="45"/>
        <v>0</v>
      </c>
      <c r="J130" s="32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</row>
    <row r="131" spans="1:230" s="6" customFormat="1" ht="18" customHeight="1" x14ac:dyDescent="0.3">
      <c r="A131" s="49" t="s">
        <v>29</v>
      </c>
      <c r="B131" s="52"/>
      <c r="C131" s="40">
        <v>2024</v>
      </c>
      <c r="D131" s="16">
        <f t="shared" ref="D131:H131" si="46">D133</f>
        <v>10215</v>
      </c>
      <c r="E131" s="16">
        <f t="shared" si="46"/>
        <v>0</v>
      </c>
      <c r="F131" s="16">
        <f t="shared" si="46"/>
        <v>9500</v>
      </c>
      <c r="G131" s="16">
        <f t="shared" si="46"/>
        <v>0</v>
      </c>
      <c r="H131" s="16">
        <f t="shared" si="46"/>
        <v>715</v>
      </c>
      <c r="I131" s="16">
        <v>0</v>
      </c>
      <c r="J131" s="32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</row>
    <row r="132" spans="1:230" s="6" customFormat="1" ht="72" customHeight="1" x14ac:dyDescent="0.3">
      <c r="A132" s="51"/>
      <c r="B132" s="53"/>
      <c r="C132" s="40" t="s">
        <v>17</v>
      </c>
      <c r="D132" s="16">
        <f t="shared" ref="D132:I132" si="47">SUM(D131:D131)</f>
        <v>10215</v>
      </c>
      <c r="E132" s="16">
        <f t="shared" si="47"/>
        <v>0</v>
      </c>
      <c r="F132" s="16">
        <f t="shared" si="47"/>
        <v>9500</v>
      </c>
      <c r="G132" s="16">
        <f t="shared" si="47"/>
        <v>0</v>
      </c>
      <c r="H132" s="16">
        <f t="shared" si="47"/>
        <v>715</v>
      </c>
      <c r="I132" s="16">
        <f t="shared" si="47"/>
        <v>0</v>
      </c>
      <c r="J132" s="32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</row>
    <row r="133" spans="1:230" s="6" customFormat="1" ht="18" customHeight="1" x14ac:dyDescent="0.3">
      <c r="A133" s="43" t="s">
        <v>26</v>
      </c>
      <c r="B133" s="52"/>
      <c r="C133" s="41">
        <v>2024</v>
      </c>
      <c r="D133" s="15">
        <f>SUM(E133:I133)</f>
        <v>10215</v>
      </c>
      <c r="E133" s="15">
        <v>0</v>
      </c>
      <c r="F133" s="15">
        <v>9500</v>
      </c>
      <c r="G133" s="15">
        <v>0</v>
      </c>
      <c r="H133" s="15">
        <v>715</v>
      </c>
      <c r="I133" s="15">
        <v>0</v>
      </c>
      <c r="J133" s="32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</row>
    <row r="134" spans="1:230" s="6" customFormat="1" ht="50.25" customHeight="1" x14ac:dyDescent="0.3">
      <c r="A134" s="45"/>
      <c r="B134" s="53"/>
      <c r="C134" s="41" t="s">
        <v>17</v>
      </c>
      <c r="D134" s="15">
        <f t="shared" ref="D134:I134" si="48">SUM(D133:D133)</f>
        <v>10215</v>
      </c>
      <c r="E134" s="15">
        <f t="shared" si="48"/>
        <v>0</v>
      </c>
      <c r="F134" s="15">
        <f t="shared" si="48"/>
        <v>9500</v>
      </c>
      <c r="G134" s="15">
        <f t="shared" si="48"/>
        <v>0</v>
      </c>
      <c r="H134" s="15">
        <f t="shared" si="48"/>
        <v>715</v>
      </c>
      <c r="I134" s="15">
        <f t="shared" si="48"/>
        <v>0</v>
      </c>
      <c r="J134" s="32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</row>
    <row r="135" spans="1:230" s="6" customFormat="1" ht="21.75" customHeight="1" x14ac:dyDescent="0.3">
      <c r="A135" s="47" t="s">
        <v>30</v>
      </c>
      <c r="B135" s="52"/>
      <c r="C135" s="40">
        <v>2024</v>
      </c>
      <c r="D135" s="16">
        <f t="shared" ref="D135:I137" si="49">D140</f>
        <v>4875.3</v>
      </c>
      <c r="E135" s="16">
        <f t="shared" si="49"/>
        <v>729.8</v>
      </c>
      <c r="F135" s="16">
        <f t="shared" si="49"/>
        <v>3804.3</v>
      </c>
      <c r="G135" s="16">
        <f t="shared" si="49"/>
        <v>0</v>
      </c>
      <c r="H135" s="16">
        <f t="shared" si="49"/>
        <v>341.2</v>
      </c>
      <c r="I135" s="16">
        <v>0</v>
      </c>
      <c r="J135" s="32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</row>
    <row r="136" spans="1:230" s="6" customFormat="1" ht="16.5" customHeight="1" x14ac:dyDescent="0.3">
      <c r="A136" s="47"/>
      <c r="B136" s="54"/>
      <c r="C136" s="40">
        <v>2025</v>
      </c>
      <c r="D136" s="16">
        <f>D141</f>
        <v>2781.7</v>
      </c>
      <c r="E136" s="16">
        <f t="shared" si="49"/>
        <v>249.5</v>
      </c>
      <c r="F136" s="16">
        <f t="shared" si="49"/>
        <v>1732.8</v>
      </c>
      <c r="G136" s="16">
        <f t="shared" si="49"/>
        <v>0</v>
      </c>
      <c r="H136" s="16">
        <f t="shared" si="49"/>
        <v>799.4</v>
      </c>
      <c r="I136" s="16">
        <f>I141</f>
        <v>0</v>
      </c>
      <c r="J136" s="32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</row>
    <row r="137" spans="1:230" s="6" customFormat="1" ht="20.25" customHeight="1" x14ac:dyDescent="0.3">
      <c r="A137" s="47"/>
      <c r="B137" s="54"/>
      <c r="C137" s="40">
        <v>2026</v>
      </c>
      <c r="D137" s="16">
        <f>D142</f>
        <v>2163.6</v>
      </c>
      <c r="E137" s="16">
        <f t="shared" si="49"/>
        <v>244.7</v>
      </c>
      <c r="F137" s="16">
        <f t="shared" si="49"/>
        <v>1724.2</v>
      </c>
      <c r="G137" s="16">
        <f t="shared" si="49"/>
        <v>0</v>
      </c>
      <c r="H137" s="16">
        <f t="shared" si="49"/>
        <v>194.7</v>
      </c>
      <c r="I137" s="16">
        <f t="shared" si="49"/>
        <v>0</v>
      </c>
      <c r="J137" s="32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</row>
    <row r="138" spans="1:230" s="6" customFormat="1" ht="20.25" customHeight="1" x14ac:dyDescent="0.3">
      <c r="A138" s="47"/>
      <c r="B138" s="54"/>
      <c r="C138" s="40">
        <v>2027</v>
      </c>
      <c r="D138" s="16">
        <f t="shared" ref="D138:G138" si="50">D143</f>
        <v>0</v>
      </c>
      <c r="E138" s="16">
        <f t="shared" si="50"/>
        <v>0</v>
      </c>
      <c r="F138" s="16">
        <f t="shared" si="50"/>
        <v>0</v>
      </c>
      <c r="G138" s="16">
        <f t="shared" si="50"/>
        <v>0</v>
      </c>
      <c r="H138" s="16">
        <f>H143</f>
        <v>0</v>
      </c>
      <c r="I138" s="16">
        <f>I143</f>
        <v>0</v>
      </c>
      <c r="J138" s="32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</row>
    <row r="139" spans="1:230" s="6" customFormat="1" ht="18" customHeight="1" x14ac:dyDescent="0.3">
      <c r="A139" s="47"/>
      <c r="B139" s="53"/>
      <c r="C139" s="40" t="s">
        <v>17</v>
      </c>
      <c r="D139" s="16">
        <f>SUM(D135:D138)</f>
        <v>9820.6</v>
      </c>
      <c r="E139" s="16">
        <f t="shared" ref="E139:I139" si="51">SUM(E135:E138)</f>
        <v>1224</v>
      </c>
      <c r="F139" s="16">
        <f t="shared" si="51"/>
        <v>7261.3</v>
      </c>
      <c r="G139" s="16">
        <f t="shared" si="51"/>
        <v>0</v>
      </c>
      <c r="H139" s="16">
        <f t="shared" si="51"/>
        <v>1335.3</v>
      </c>
      <c r="I139" s="16">
        <f t="shared" si="51"/>
        <v>0</v>
      </c>
      <c r="J139" s="32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</row>
    <row r="140" spans="1:230" s="6" customFormat="1" ht="18.75" customHeight="1" x14ac:dyDescent="0.3">
      <c r="A140" s="43" t="s">
        <v>31</v>
      </c>
      <c r="B140" s="52"/>
      <c r="C140" s="41">
        <v>2024</v>
      </c>
      <c r="D140" s="15">
        <f>SUM(E140:I140)</f>
        <v>4875.3</v>
      </c>
      <c r="E140" s="15">
        <v>729.8</v>
      </c>
      <c r="F140" s="15">
        <v>3804.3</v>
      </c>
      <c r="G140" s="15">
        <v>0</v>
      </c>
      <c r="H140" s="15">
        <v>341.2</v>
      </c>
      <c r="I140" s="15">
        <v>0</v>
      </c>
      <c r="J140" s="32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</row>
    <row r="141" spans="1:230" s="6" customFormat="1" ht="19.5" customHeight="1" x14ac:dyDescent="0.3">
      <c r="A141" s="44"/>
      <c r="B141" s="54"/>
      <c r="C141" s="41">
        <v>2025</v>
      </c>
      <c r="D141" s="15">
        <f>SUM(E141:I141)</f>
        <v>2781.7</v>
      </c>
      <c r="E141" s="15">
        <v>249.5</v>
      </c>
      <c r="F141" s="15">
        <v>1732.8</v>
      </c>
      <c r="G141" s="15">
        <v>0</v>
      </c>
      <c r="H141" s="15">
        <v>799.4</v>
      </c>
      <c r="I141" s="15">
        <v>0</v>
      </c>
      <c r="J141" s="32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</row>
    <row r="142" spans="1:230" s="6" customFormat="1" ht="20.25" customHeight="1" x14ac:dyDescent="0.3">
      <c r="A142" s="44"/>
      <c r="B142" s="54"/>
      <c r="C142" s="41">
        <v>2026</v>
      </c>
      <c r="D142" s="15">
        <f>SUM(E142:I142)</f>
        <v>2163.6</v>
      </c>
      <c r="E142" s="15">
        <v>244.7</v>
      </c>
      <c r="F142" s="15">
        <v>1724.2</v>
      </c>
      <c r="G142" s="15">
        <v>0</v>
      </c>
      <c r="H142" s="15">
        <v>194.7</v>
      </c>
      <c r="I142" s="15">
        <v>0</v>
      </c>
      <c r="J142" s="32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</row>
    <row r="143" spans="1:230" s="6" customFormat="1" ht="20.25" customHeight="1" x14ac:dyDescent="0.3">
      <c r="A143" s="44"/>
      <c r="B143" s="54"/>
      <c r="C143" s="41">
        <v>2027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32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</row>
    <row r="144" spans="1:230" ht="19.5" customHeight="1" x14ac:dyDescent="0.3">
      <c r="A144" s="45"/>
      <c r="B144" s="53"/>
      <c r="C144" s="41" t="s">
        <v>17</v>
      </c>
      <c r="D144" s="15">
        <f>SUM(D140:D143)</f>
        <v>9820.6</v>
      </c>
      <c r="E144" s="15">
        <f t="shared" ref="E144:I144" si="52">SUM(E140:E143)</f>
        <v>1224</v>
      </c>
      <c r="F144" s="15">
        <f t="shared" si="52"/>
        <v>7261.3</v>
      </c>
      <c r="G144" s="15">
        <f t="shared" si="52"/>
        <v>0</v>
      </c>
      <c r="H144" s="15">
        <f t="shared" si="52"/>
        <v>1335.3</v>
      </c>
      <c r="I144" s="15">
        <f t="shared" si="52"/>
        <v>0</v>
      </c>
    </row>
    <row r="145" spans="1:230" s="6" customFormat="1" ht="21.75" customHeight="1" x14ac:dyDescent="0.3">
      <c r="A145" s="49" t="s">
        <v>54</v>
      </c>
      <c r="B145" s="52"/>
      <c r="C145" s="40">
        <v>2024</v>
      </c>
      <c r="D145" s="16">
        <f t="shared" ref="D145:H145" si="53">D147</f>
        <v>33750</v>
      </c>
      <c r="E145" s="16">
        <f t="shared" si="53"/>
        <v>0</v>
      </c>
      <c r="F145" s="16">
        <f t="shared" si="53"/>
        <v>23796.1</v>
      </c>
      <c r="G145" s="16">
        <f t="shared" si="53"/>
        <v>9953.9</v>
      </c>
      <c r="H145" s="16">
        <f t="shared" si="53"/>
        <v>0</v>
      </c>
      <c r="I145" s="16">
        <v>0</v>
      </c>
      <c r="J145" s="32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</row>
    <row r="146" spans="1:230" s="6" customFormat="1" ht="66.75" customHeight="1" x14ac:dyDescent="0.3">
      <c r="A146" s="51"/>
      <c r="B146" s="53"/>
      <c r="C146" s="40" t="s">
        <v>17</v>
      </c>
      <c r="D146" s="16">
        <f t="shared" ref="D146:I146" si="54">SUM(D145:D145)</f>
        <v>33750</v>
      </c>
      <c r="E146" s="16">
        <f t="shared" si="54"/>
        <v>0</v>
      </c>
      <c r="F146" s="16">
        <f t="shared" si="54"/>
        <v>23796.1</v>
      </c>
      <c r="G146" s="16">
        <f t="shared" si="54"/>
        <v>9953.9</v>
      </c>
      <c r="H146" s="16">
        <f t="shared" si="54"/>
        <v>0</v>
      </c>
      <c r="I146" s="16">
        <f t="shared" si="54"/>
        <v>0</v>
      </c>
      <c r="J146" s="32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</row>
    <row r="147" spans="1:230" s="6" customFormat="1" ht="24" customHeight="1" x14ac:dyDescent="0.3">
      <c r="A147" s="43" t="s">
        <v>55</v>
      </c>
      <c r="B147" s="52"/>
      <c r="C147" s="41">
        <v>2024</v>
      </c>
      <c r="D147" s="15">
        <f>SUM(E147:I147)</f>
        <v>33750</v>
      </c>
      <c r="E147" s="15">
        <v>0</v>
      </c>
      <c r="F147" s="15">
        <v>23796.1</v>
      </c>
      <c r="G147" s="15">
        <v>9953.9</v>
      </c>
      <c r="H147" s="15">
        <v>0</v>
      </c>
      <c r="I147" s="15">
        <v>0</v>
      </c>
      <c r="J147" s="32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</row>
    <row r="148" spans="1:230" ht="75.75" customHeight="1" x14ac:dyDescent="0.3">
      <c r="A148" s="45"/>
      <c r="B148" s="53"/>
      <c r="C148" s="41" t="s">
        <v>17</v>
      </c>
      <c r="D148" s="15">
        <f t="shared" ref="D148:I148" si="55">SUM(D147:D147)</f>
        <v>33750</v>
      </c>
      <c r="E148" s="15">
        <f t="shared" si="55"/>
        <v>0</v>
      </c>
      <c r="F148" s="15">
        <f t="shared" si="55"/>
        <v>23796.1</v>
      </c>
      <c r="G148" s="15">
        <f t="shared" si="55"/>
        <v>9953.9</v>
      </c>
      <c r="H148" s="15">
        <f t="shared" si="55"/>
        <v>0</v>
      </c>
      <c r="I148" s="15">
        <f t="shared" si="55"/>
        <v>0</v>
      </c>
    </row>
    <row r="149" spans="1:230" x14ac:dyDescent="0.3">
      <c r="A149" s="25" t="s">
        <v>32</v>
      </c>
      <c r="B149" s="26"/>
      <c r="C149" s="27"/>
      <c r="D149" s="28"/>
      <c r="E149" s="28"/>
      <c r="F149" s="28"/>
      <c r="G149" s="28"/>
      <c r="H149" s="28"/>
      <c r="I149" s="29"/>
    </row>
    <row r="150" spans="1:230" x14ac:dyDescent="0.3">
      <c r="A150" s="47" t="s">
        <v>33</v>
      </c>
      <c r="B150" s="48"/>
      <c r="C150" s="40">
        <v>2022</v>
      </c>
      <c r="D150" s="23">
        <f t="shared" ref="D150:D155" si="56">SUM(E150:I150)</f>
        <v>183148.7</v>
      </c>
      <c r="E150" s="23">
        <f t="shared" ref="E150:I151" si="57">E158+E239+E257+E272+E304+E324+E358+E380</f>
        <v>132.1</v>
      </c>
      <c r="F150" s="23">
        <f t="shared" si="57"/>
        <v>4245.3999999999996</v>
      </c>
      <c r="G150" s="23">
        <f t="shared" si="57"/>
        <v>995.7</v>
      </c>
      <c r="H150" s="23">
        <f t="shared" si="57"/>
        <v>177775.5</v>
      </c>
      <c r="I150" s="23">
        <f t="shared" si="57"/>
        <v>0</v>
      </c>
      <c r="J150" s="3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</row>
    <row r="151" spans="1:230" x14ac:dyDescent="0.3">
      <c r="A151" s="47"/>
      <c r="B151" s="48"/>
      <c r="C151" s="40">
        <v>2023</v>
      </c>
      <c r="D151" s="23">
        <f t="shared" si="56"/>
        <v>191150.8</v>
      </c>
      <c r="E151" s="23">
        <f t="shared" si="57"/>
        <v>204.2</v>
      </c>
      <c r="F151" s="23">
        <f t="shared" si="57"/>
        <v>5375.6</v>
      </c>
      <c r="G151" s="23">
        <f t="shared" si="57"/>
        <v>12769.400000000001</v>
      </c>
      <c r="H151" s="23">
        <f t="shared" si="57"/>
        <v>172801.59999999998</v>
      </c>
      <c r="I151" s="23">
        <f t="shared" si="57"/>
        <v>0</v>
      </c>
      <c r="J151" s="3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</row>
    <row r="152" spans="1:230" x14ac:dyDescent="0.3">
      <c r="A152" s="47"/>
      <c r="B152" s="48"/>
      <c r="C152" s="40">
        <v>2024</v>
      </c>
      <c r="D152" s="23">
        <f t="shared" si="56"/>
        <v>268046.2</v>
      </c>
      <c r="E152" s="23">
        <f>E160+E241+E259+E274+E306+E326+E382</f>
        <v>0</v>
      </c>
      <c r="F152" s="23">
        <f>F160+F241+F259+F274+F306+F326+F382</f>
        <v>3061.2</v>
      </c>
      <c r="G152" s="23">
        <f>G160+G241+G259+G274+G306+G326+G382</f>
        <v>81831.7</v>
      </c>
      <c r="H152" s="23">
        <f>H160+H241+H259+H274+H306+H326+H382</f>
        <v>173153.30000000002</v>
      </c>
      <c r="I152" s="23">
        <f>I160+I241+I259+I274+I306+I326+I382</f>
        <v>10000</v>
      </c>
      <c r="J152" s="3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</row>
    <row r="153" spans="1:230" x14ac:dyDescent="0.3">
      <c r="A153" s="47"/>
      <c r="B153" s="48"/>
      <c r="C153" s="40">
        <v>2025</v>
      </c>
      <c r="D153" s="23">
        <f t="shared" si="56"/>
        <v>246817.4</v>
      </c>
      <c r="E153" s="23">
        <f>E161+E242+E260+E275+E327+E383</f>
        <v>0</v>
      </c>
      <c r="F153" s="23">
        <f>F161+F242+F260+F275+F327+F383</f>
        <v>3024.2</v>
      </c>
      <c r="G153" s="23">
        <f>G161+G242+G260+G275+G307+G327+G383</f>
        <v>94897.3</v>
      </c>
      <c r="H153" s="23">
        <f>H161+H242+H260+H275+H307+H327+H360+H383</f>
        <v>147895.9</v>
      </c>
      <c r="I153" s="23">
        <f>I161+I242+I260+I275+I327+I383</f>
        <v>1000</v>
      </c>
      <c r="J153" s="3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</row>
    <row r="154" spans="1:230" x14ac:dyDescent="0.3">
      <c r="A154" s="47"/>
      <c r="B154" s="48"/>
      <c r="C154" s="40">
        <v>2026</v>
      </c>
      <c r="D154" s="23">
        <f t="shared" si="56"/>
        <v>126810.30000000002</v>
      </c>
      <c r="E154" s="23">
        <f t="shared" ref="E154:G155" si="58">E162+E243+E261+E276+E308+E328+E361+E384</f>
        <v>0</v>
      </c>
      <c r="F154" s="23">
        <f t="shared" si="58"/>
        <v>0</v>
      </c>
      <c r="G154" s="23">
        <f t="shared" si="58"/>
        <v>5499.1</v>
      </c>
      <c r="H154" s="23">
        <f>H162+H243+H261+H276+H308+H328+H361+H384</f>
        <v>121311.20000000001</v>
      </c>
      <c r="I154" s="23">
        <f>I162+I243+I261+I276+I308+I328+I361+I384</f>
        <v>0</v>
      </c>
      <c r="J154" s="3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</row>
    <row r="155" spans="1:230" x14ac:dyDescent="0.3">
      <c r="A155" s="47"/>
      <c r="B155" s="48"/>
      <c r="C155" s="40">
        <v>2027</v>
      </c>
      <c r="D155" s="23">
        <f t="shared" si="56"/>
        <v>131762.1</v>
      </c>
      <c r="E155" s="23">
        <f t="shared" si="58"/>
        <v>0</v>
      </c>
      <c r="F155" s="23">
        <f t="shared" si="58"/>
        <v>0</v>
      </c>
      <c r="G155" s="23">
        <f t="shared" si="58"/>
        <v>5286.8</v>
      </c>
      <c r="H155" s="23">
        <f>H163+H244+H262+H277+H309+H329+H362+H385</f>
        <v>126475.3</v>
      </c>
      <c r="I155" s="23">
        <f>I163+I244+I262+I277+I309+I329+I362+I385</f>
        <v>0</v>
      </c>
      <c r="J155" s="3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</row>
    <row r="156" spans="1:230" x14ac:dyDescent="0.3">
      <c r="A156" s="47"/>
      <c r="B156" s="48"/>
      <c r="C156" s="40" t="s">
        <v>17</v>
      </c>
      <c r="D156" s="23">
        <f>SUM(D150:D155)</f>
        <v>1147735.5</v>
      </c>
      <c r="E156" s="23">
        <f t="shared" ref="E156:G156" si="59">SUM(E150:E155)</f>
        <v>336.29999999999995</v>
      </c>
      <c r="F156" s="23">
        <f t="shared" si="59"/>
        <v>15706.400000000001</v>
      </c>
      <c r="G156" s="23">
        <f t="shared" si="59"/>
        <v>201280</v>
      </c>
      <c r="H156" s="23">
        <f>SUM(H150:H155)</f>
        <v>919412.8</v>
      </c>
      <c r="I156" s="23">
        <f>SUM(I150:I155)</f>
        <v>11000</v>
      </c>
      <c r="J156" s="3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</row>
    <row r="157" spans="1:230" x14ac:dyDescent="0.3">
      <c r="A157" s="42" t="s">
        <v>71</v>
      </c>
      <c r="B157" s="18"/>
      <c r="C157" s="18"/>
      <c r="D157" s="19"/>
      <c r="E157" s="20"/>
      <c r="F157" s="20"/>
      <c r="G157" s="20"/>
      <c r="H157" s="20"/>
      <c r="I157" s="21"/>
    </row>
    <row r="158" spans="1:230" x14ac:dyDescent="0.3">
      <c r="A158" s="47" t="s">
        <v>17</v>
      </c>
      <c r="B158" s="48"/>
      <c r="C158" s="40">
        <v>2022</v>
      </c>
      <c r="D158" s="16">
        <f t="shared" ref="D158:I159" si="60">D165+D172+D179+D186+D190+D197+D208+D211+D214+D217+D220+D227</f>
        <v>116103.9</v>
      </c>
      <c r="E158" s="16">
        <f t="shared" si="60"/>
        <v>0</v>
      </c>
      <c r="F158" s="16">
        <f t="shared" si="60"/>
        <v>3164.1</v>
      </c>
      <c r="G158" s="16">
        <f t="shared" si="60"/>
        <v>0</v>
      </c>
      <c r="H158" s="16">
        <f t="shared" si="60"/>
        <v>112939.79999999999</v>
      </c>
      <c r="I158" s="16">
        <f t="shared" si="60"/>
        <v>0</v>
      </c>
      <c r="J158" s="3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</row>
    <row r="159" spans="1:230" x14ac:dyDescent="0.3">
      <c r="A159" s="47"/>
      <c r="B159" s="48"/>
      <c r="C159" s="40">
        <v>2023</v>
      </c>
      <c r="D159" s="16">
        <f t="shared" si="60"/>
        <v>123934.69999999998</v>
      </c>
      <c r="E159" s="16">
        <f t="shared" si="60"/>
        <v>0</v>
      </c>
      <c r="F159" s="16">
        <f t="shared" si="60"/>
        <v>4101.2</v>
      </c>
      <c r="G159" s="16">
        <f t="shared" si="60"/>
        <v>12140.900000000001</v>
      </c>
      <c r="H159" s="16">
        <f t="shared" si="60"/>
        <v>107692.59999999998</v>
      </c>
      <c r="I159" s="16">
        <f t="shared" si="60"/>
        <v>0</v>
      </c>
      <c r="J159" s="3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</row>
    <row r="160" spans="1:230" x14ac:dyDescent="0.3">
      <c r="A160" s="47"/>
      <c r="B160" s="48"/>
      <c r="C160" s="40">
        <v>2024</v>
      </c>
      <c r="D160" s="16">
        <f>SUM(E160:I160)</f>
        <v>193513.5</v>
      </c>
      <c r="E160" s="16">
        <f t="shared" ref="E160:I160" si="61">E167+E174+E181+E188+E192+E199+E222+E229</f>
        <v>0</v>
      </c>
      <c r="F160" s="16">
        <f t="shared" si="61"/>
        <v>3061.2</v>
      </c>
      <c r="G160" s="16">
        <f t="shared" si="61"/>
        <v>76253.7</v>
      </c>
      <c r="H160" s="16">
        <f t="shared" si="61"/>
        <v>104198.6</v>
      </c>
      <c r="I160" s="16">
        <f t="shared" si="61"/>
        <v>10000</v>
      </c>
      <c r="J160" s="3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</row>
    <row r="161" spans="1:230" x14ac:dyDescent="0.3">
      <c r="A161" s="47"/>
      <c r="B161" s="48"/>
      <c r="C161" s="40">
        <v>2025</v>
      </c>
      <c r="D161" s="16">
        <f>SUM(E161:I161)</f>
        <v>114346.7</v>
      </c>
      <c r="E161" s="16">
        <f t="shared" ref="E161:G161" si="62">E168+E175+E182+E193+E200+E204+E223+E230+E234</f>
        <v>0</v>
      </c>
      <c r="F161" s="16">
        <f t="shared" si="62"/>
        <v>3024.2</v>
      </c>
      <c r="G161" s="16">
        <f t="shared" si="62"/>
        <v>48047.600000000006</v>
      </c>
      <c r="H161" s="16">
        <f>H168+H175+H182+H193+H200+H204+H223+H230+H234</f>
        <v>62274.899999999994</v>
      </c>
      <c r="I161" s="16">
        <f>I168+I175+I182+I193+I200+I204+I223+I230+I234</f>
        <v>1000</v>
      </c>
      <c r="J161" s="3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</row>
    <row r="162" spans="1:230" x14ac:dyDescent="0.3">
      <c r="A162" s="47"/>
      <c r="B162" s="48"/>
      <c r="C162" s="40">
        <v>2026</v>
      </c>
      <c r="D162" s="16">
        <f>SUM(E162:I162)</f>
        <v>59707</v>
      </c>
      <c r="E162" s="16">
        <f>E169+E176+E183+E194+E201+E231</f>
        <v>0</v>
      </c>
      <c r="F162" s="16">
        <f>F169+F176+F183+F194+F201+F231</f>
        <v>0</v>
      </c>
      <c r="G162" s="16">
        <f>G169+G176+G183+G194+G201+G231</f>
        <v>5499.1</v>
      </c>
      <c r="H162" s="16">
        <f>H169+H176+H183+H194+H201+H231</f>
        <v>54207.9</v>
      </c>
      <c r="I162" s="16">
        <f>I169+I176+I183+I194+I201+I231</f>
        <v>0</v>
      </c>
      <c r="J162" s="3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</row>
    <row r="163" spans="1:230" x14ac:dyDescent="0.3">
      <c r="A163" s="47"/>
      <c r="B163" s="48"/>
      <c r="C163" s="40">
        <v>2027</v>
      </c>
      <c r="D163" s="16">
        <f>SUM(E163:I163)</f>
        <v>70071.5</v>
      </c>
      <c r="E163" s="16">
        <f t="shared" ref="E163:G163" si="63">E170+E177+E184+E195+E202+E232</f>
        <v>0</v>
      </c>
      <c r="F163" s="16">
        <f t="shared" si="63"/>
        <v>0</v>
      </c>
      <c r="G163" s="16">
        <f t="shared" si="63"/>
        <v>5286.8</v>
      </c>
      <c r="H163" s="16">
        <f>H170+H177+H184+H195+H202+H232</f>
        <v>64784.7</v>
      </c>
      <c r="I163" s="16">
        <f>I170+I177+I184+I195+I202+I232</f>
        <v>0</v>
      </c>
      <c r="J163" s="3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</row>
    <row r="164" spans="1:230" x14ac:dyDescent="0.3">
      <c r="A164" s="47"/>
      <c r="B164" s="48"/>
      <c r="C164" s="40" t="s">
        <v>17</v>
      </c>
      <c r="D164" s="16">
        <f>SUM(D158:D163)</f>
        <v>677677.29999999993</v>
      </c>
      <c r="E164" s="16">
        <f t="shared" ref="E164:I164" si="64">SUM(E158:E163)</f>
        <v>0</v>
      </c>
      <c r="F164" s="16">
        <f t="shared" si="64"/>
        <v>13350.7</v>
      </c>
      <c r="G164" s="16">
        <f t="shared" si="64"/>
        <v>147228.1</v>
      </c>
      <c r="H164" s="16">
        <f t="shared" si="64"/>
        <v>506098.50000000006</v>
      </c>
      <c r="I164" s="16">
        <f t="shared" si="64"/>
        <v>11000</v>
      </c>
      <c r="J164" s="3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</row>
    <row r="165" spans="1:230" x14ac:dyDescent="0.3">
      <c r="A165" s="67" t="s">
        <v>34</v>
      </c>
      <c r="B165" s="46"/>
      <c r="C165" s="41">
        <v>2022</v>
      </c>
      <c r="D165" s="15">
        <f t="shared" ref="D165:D170" si="65">SUM(E165:I165)</f>
        <v>49765.7</v>
      </c>
      <c r="E165" s="15">
        <v>0</v>
      </c>
      <c r="F165" s="15">
        <v>0</v>
      </c>
      <c r="G165" s="15">
        <v>0</v>
      </c>
      <c r="H165" s="15">
        <v>49765.7</v>
      </c>
      <c r="I165" s="15">
        <v>0</v>
      </c>
    </row>
    <row r="166" spans="1:230" s="6" customFormat="1" x14ac:dyDescent="0.3">
      <c r="A166" s="67"/>
      <c r="B166" s="46"/>
      <c r="C166" s="41">
        <v>2023</v>
      </c>
      <c r="D166" s="15">
        <f t="shared" si="65"/>
        <v>42525.2</v>
      </c>
      <c r="E166" s="15">
        <v>0</v>
      </c>
      <c r="F166" s="15">
        <v>0</v>
      </c>
      <c r="G166" s="15">
        <v>0</v>
      </c>
      <c r="H166" s="15">
        <v>42525.2</v>
      </c>
      <c r="I166" s="15">
        <v>0</v>
      </c>
      <c r="J166" s="32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</row>
    <row r="167" spans="1:230" s="6" customFormat="1" x14ac:dyDescent="0.3">
      <c r="A167" s="67"/>
      <c r="B167" s="46"/>
      <c r="C167" s="41">
        <v>2024</v>
      </c>
      <c r="D167" s="15">
        <f t="shared" si="65"/>
        <v>30396.2</v>
      </c>
      <c r="E167" s="15">
        <v>0</v>
      </c>
      <c r="F167" s="15">
        <v>0</v>
      </c>
      <c r="G167" s="15">
        <v>0</v>
      </c>
      <c r="H167" s="15">
        <v>30396.2</v>
      </c>
      <c r="I167" s="15">
        <v>0</v>
      </c>
      <c r="J167" s="32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</row>
    <row r="168" spans="1:230" s="6" customFormat="1" x14ac:dyDescent="0.3">
      <c r="A168" s="67"/>
      <c r="B168" s="46"/>
      <c r="C168" s="41">
        <v>2025</v>
      </c>
      <c r="D168" s="15">
        <f t="shared" si="65"/>
        <v>30916.9</v>
      </c>
      <c r="E168" s="15">
        <v>0</v>
      </c>
      <c r="F168" s="15">
        <v>0</v>
      </c>
      <c r="G168" s="15">
        <v>0</v>
      </c>
      <c r="H168" s="15">
        <v>29916.9</v>
      </c>
      <c r="I168" s="15">
        <v>1000</v>
      </c>
      <c r="J168" s="32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</row>
    <row r="169" spans="1:230" s="6" customFormat="1" x14ac:dyDescent="0.3">
      <c r="A169" s="67"/>
      <c r="B169" s="46"/>
      <c r="C169" s="41">
        <v>2026</v>
      </c>
      <c r="D169" s="15">
        <f t="shared" si="65"/>
        <v>27790</v>
      </c>
      <c r="E169" s="15">
        <v>0</v>
      </c>
      <c r="F169" s="15">
        <v>0</v>
      </c>
      <c r="G169" s="15">
        <v>0</v>
      </c>
      <c r="H169" s="15">
        <v>27790</v>
      </c>
      <c r="I169" s="15">
        <v>0</v>
      </c>
      <c r="J169" s="32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</row>
    <row r="170" spans="1:230" s="6" customFormat="1" x14ac:dyDescent="0.3">
      <c r="A170" s="67"/>
      <c r="B170" s="46"/>
      <c r="C170" s="41">
        <v>2027</v>
      </c>
      <c r="D170" s="15">
        <f t="shared" si="65"/>
        <v>27790</v>
      </c>
      <c r="E170" s="15">
        <v>0</v>
      </c>
      <c r="F170" s="15">
        <v>0</v>
      </c>
      <c r="G170" s="15">
        <v>0</v>
      </c>
      <c r="H170" s="15">
        <v>27790</v>
      </c>
      <c r="I170" s="15">
        <v>0</v>
      </c>
      <c r="J170" s="32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</row>
    <row r="171" spans="1:230" s="6" customFormat="1" x14ac:dyDescent="0.3">
      <c r="A171" s="67"/>
      <c r="B171" s="46"/>
      <c r="C171" s="41" t="s">
        <v>17</v>
      </c>
      <c r="D171" s="15">
        <f>SUM(D165:D170)</f>
        <v>209184</v>
      </c>
      <c r="E171" s="15">
        <f t="shared" ref="E171:I171" si="66">SUM(E165:E170)</f>
        <v>0</v>
      </c>
      <c r="F171" s="15">
        <f t="shared" si="66"/>
        <v>0</v>
      </c>
      <c r="G171" s="15">
        <f t="shared" si="66"/>
        <v>0</v>
      </c>
      <c r="H171" s="15">
        <f t="shared" si="66"/>
        <v>208184</v>
      </c>
      <c r="I171" s="15">
        <f t="shared" si="66"/>
        <v>1000</v>
      </c>
      <c r="J171" s="32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</row>
    <row r="172" spans="1:230" s="6" customFormat="1" x14ac:dyDescent="0.3">
      <c r="A172" s="43" t="s">
        <v>35</v>
      </c>
      <c r="B172" s="46"/>
      <c r="C172" s="41">
        <v>2022</v>
      </c>
      <c r="D172" s="15">
        <f t="shared" ref="D172:D177" si="67">SUM(E172:I172)</f>
        <v>9189</v>
      </c>
      <c r="E172" s="15">
        <v>0</v>
      </c>
      <c r="F172" s="15">
        <v>0</v>
      </c>
      <c r="G172" s="15">
        <v>0</v>
      </c>
      <c r="H172" s="15">
        <v>9189</v>
      </c>
      <c r="I172" s="15">
        <v>0</v>
      </c>
      <c r="J172" s="32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</row>
    <row r="173" spans="1:230" s="6" customFormat="1" x14ac:dyDescent="0.3">
      <c r="A173" s="44"/>
      <c r="B173" s="46"/>
      <c r="C173" s="41">
        <v>2023</v>
      </c>
      <c r="D173" s="15">
        <f t="shared" si="67"/>
        <v>9773.1</v>
      </c>
      <c r="E173" s="15">
        <v>0</v>
      </c>
      <c r="F173" s="15">
        <v>0</v>
      </c>
      <c r="G173" s="15">
        <v>0</v>
      </c>
      <c r="H173" s="15">
        <v>9773.1</v>
      </c>
      <c r="I173" s="15">
        <v>0</v>
      </c>
      <c r="J173" s="32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</row>
    <row r="174" spans="1:230" s="6" customFormat="1" x14ac:dyDescent="0.3">
      <c r="A174" s="44"/>
      <c r="B174" s="46"/>
      <c r="C174" s="41">
        <v>2024</v>
      </c>
      <c r="D174" s="15">
        <f t="shared" si="67"/>
        <v>8391.7999999999993</v>
      </c>
      <c r="E174" s="15">
        <v>0</v>
      </c>
      <c r="F174" s="15">
        <v>0</v>
      </c>
      <c r="G174" s="15">
        <v>0</v>
      </c>
      <c r="H174" s="15">
        <v>8391.7999999999993</v>
      </c>
      <c r="I174" s="15">
        <v>0</v>
      </c>
      <c r="J174" s="32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</row>
    <row r="175" spans="1:230" s="6" customFormat="1" x14ac:dyDescent="0.3">
      <c r="A175" s="44"/>
      <c r="B175" s="46"/>
      <c r="C175" s="41">
        <v>2025</v>
      </c>
      <c r="D175" s="15">
        <f t="shared" si="67"/>
        <v>9575.2999999999993</v>
      </c>
      <c r="E175" s="15">
        <v>0</v>
      </c>
      <c r="F175" s="15">
        <v>0</v>
      </c>
      <c r="G175" s="15">
        <v>0</v>
      </c>
      <c r="H175" s="15">
        <v>9575.2999999999993</v>
      </c>
      <c r="I175" s="15">
        <v>0</v>
      </c>
      <c r="J175" s="32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</row>
    <row r="176" spans="1:230" s="6" customFormat="1" x14ac:dyDescent="0.3">
      <c r="A176" s="44"/>
      <c r="B176" s="46"/>
      <c r="C176" s="41">
        <v>2026</v>
      </c>
      <c r="D176" s="15">
        <f t="shared" si="67"/>
        <v>5687.3</v>
      </c>
      <c r="E176" s="15">
        <v>0</v>
      </c>
      <c r="F176" s="15">
        <v>0</v>
      </c>
      <c r="G176" s="15">
        <v>0</v>
      </c>
      <c r="H176" s="15">
        <v>5687.3</v>
      </c>
      <c r="I176" s="15">
        <v>0</v>
      </c>
      <c r="J176" s="32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</row>
    <row r="177" spans="1:230" s="6" customFormat="1" x14ac:dyDescent="0.3">
      <c r="A177" s="44"/>
      <c r="B177" s="46"/>
      <c r="C177" s="41">
        <v>2027</v>
      </c>
      <c r="D177" s="15">
        <f t="shared" si="67"/>
        <v>13529.7</v>
      </c>
      <c r="E177" s="15">
        <v>0</v>
      </c>
      <c r="F177" s="15">
        <v>0</v>
      </c>
      <c r="G177" s="15">
        <v>0</v>
      </c>
      <c r="H177" s="15">
        <v>13529.7</v>
      </c>
      <c r="I177" s="15">
        <v>0</v>
      </c>
      <c r="J177" s="32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</row>
    <row r="178" spans="1:230" s="6" customFormat="1" x14ac:dyDescent="0.3">
      <c r="A178" s="45"/>
      <c r="B178" s="46"/>
      <c r="C178" s="41" t="s">
        <v>17</v>
      </c>
      <c r="D178" s="15">
        <f>SUM(D172:D177)</f>
        <v>56146.2</v>
      </c>
      <c r="E178" s="15">
        <f t="shared" ref="E178:I178" si="68">SUM(E172:E177)</f>
        <v>0</v>
      </c>
      <c r="F178" s="15">
        <f t="shared" si="68"/>
        <v>0</v>
      </c>
      <c r="G178" s="15">
        <f t="shared" si="68"/>
        <v>0</v>
      </c>
      <c r="H178" s="15">
        <f t="shared" si="68"/>
        <v>56146.2</v>
      </c>
      <c r="I178" s="15">
        <f t="shared" si="68"/>
        <v>0</v>
      </c>
      <c r="J178" s="32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</row>
    <row r="179" spans="1:230" s="6" customFormat="1" x14ac:dyDescent="0.3">
      <c r="A179" s="43" t="s">
        <v>36</v>
      </c>
      <c r="B179" s="46"/>
      <c r="C179" s="41">
        <v>2022</v>
      </c>
      <c r="D179" s="22">
        <f t="shared" ref="D179:D184" si="69">SUM(E179:I179)</f>
        <v>16065.4</v>
      </c>
      <c r="E179" s="15">
        <v>0</v>
      </c>
      <c r="F179" s="15">
        <v>0</v>
      </c>
      <c r="G179" s="15">
        <v>0</v>
      </c>
      <c r="H179" s="15">
        <v>16065.4</v>
      </c>
      <c r="I179" s="15">
        <v>0</v>
      </c>
      <c r="J179" s="32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</row>
    <row r="180" spans="1:230" s="6" customFormat="1" x14ac:dyDescent="0.3">
      <c r="A180" s="44"/>
      <c r="B180" s="46"/>
      <c r="C180" s="41">
        <v>2023</v>
      </c>
      <c r="D180" s="22">
        <f t="shared" si="69"/>
        <v>23656.2</v>
      </c>
      <c r="E180" s="15">
        <v>0</v>
      </c>
      <c r="F180" s="15">
        <v>0</v>
      </c>
      <c r="G180" s="15">
        <v>0</v>
      </c>
      <c r="H180" s="15">
        <v>23656.2</v>
      </c>
      <c r="I180" s="15">
        <v>0</v>
      </c>
      <c r="J180" s="32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</row>
    <row r="181" spans="1:230" s="6" customFormat="1" x14ac:dyDescent="0.3">
      <c r="A181" s="44"/>
      <c r="B181" s="46"/>
      <c r="C181" s="41">
        <v>2024</v>
      </c>
      <c r="D181" s="22">
        <f t="shared" si="69"/>
        <v>18248.3</v>
      </c>
      <c r="E181" s="15">
        <v>0</v>
      </c>
      <c r="F181" s="15">
        <v>0</v>
      </c>
      <c r="G181" s="15">
        <v>0</v>
      </c>
      <c r="H181" s="15">
        <v>18248.3</v>
      </c>
      <c r="I181" s="15">
        <v>0</v>
      </c>
      <c r="J181" s="32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</row>
    <row r="182" spans="1:230" s="6" customFormat="1" x14ac:dyDescent="0.3">
      <c r="A182" s="44"/>
      <c r="B182" s="46"/>
      <c r="C182" s="41">
        <v>2025</v>
      </c>
      <c r="D182" s="22">
        <f t="shared" si="69"/>
        <v>19065</v>
      </c>
      <c r="E182" s="15">
        <v>0</v>
      </c>
      <c r="F182" s="15">
        <v>0</v>
      </c>
      <c r="G182" s="15">
        <v>0</v>
      </c>
      <c r="H182" s="15">
        <v>19065</v>
      </c>
      <c r="I182" s="15">
        <v>0</v>
      </c>
      <c r="J182" s="32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</row>
    <row r="183" spans="1:230" s="6" customFormat="1" x14ac:dyDescent="0.3">
      <c r="A183" s="44"/>
      <c r="B183" s="46"/>
      <c r="C183" s="41">
        <v>2026</v>
      </c>
      <c r="D183" s="22">
        <f t="shared" si="69"/>
        <v>19065</v>
      </c>
      <c r="E183" s="15">
        <v>0</v>
      </c>
      <c r="F183" s="15">
        <v>0</v>
      </c>
      <c r="G183" s="15">
        <v>0</v>
      </c>
      <c r="H183" s="15">
        <v>19065</v>
      </c>
      <c r="I183" s="15">
        <v>0</v>
      </c>
      <c r="J183" s="32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</row>
    <row r="184" spans="1:230" s="6" customFormat="1" x14ac:dyDescent="0.3">
      <c r="A184" s="44"/>
      <c r="B184" s="46"/>
      <c r="C184" s="41">
        <v>2027</v>
      </c>
      <c r="D184" s="22">
        <f t="shared" si="69"/>
        <v>19065</v>
      </c>
      <c r="E184" s="15">
        <v>0</v>
      </c>
      <c r="F184" s="15">
        <v>0</v>
      </c>
      <c r="G184" s="15">
        <v>0</v>
      </c>
      <c r="H184" s="15">
        <v>19065</v>
      </c>
      <c r="I184" s="15">
        <v>0</v>
      </c>
      <c r="J184" s="32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</row>
    <row r="185" spans="1:230" s="6" customFormat="1" x14ac:dyDescent="0.3">
      <c r="A185" s="45"/>
      <c r="B185" s="46"/>
      <c r="C185" s="41" t="s">
        <v>17</v>
      </c>
      <c r="D185" s="22">
        <f>SUM(D179:D184)</f>
        <v>115164.9</v>
      </c>
      <c r="E185" s="22">
        <f t="shared" ref="E185:I185" si="70">SUM(E179:E184)</f>
        <v>0</v>
      </c>
      <c r="F185" s="22">
        <f t="shared" si="70"/>
        <v>0</v>
      </c>
      <c r="G185" s="22">
        <f t="shared" si="70"/>
        <v>0</v>
      </c>
      <c r="H185" s="22">
        <f t="shared" si="70"/>
        <v>115164.9</v>
      </c>
      <c r="I185" s="22">
        <f t="shared" si="70"/>
        <v>0</v>
      </c>
      <c r="J185" s="32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</row>
    <row r="186" spans="1:230" s="6" customFormat="1" ht="18.75" customHeight="1" x14ac:dyDescent="0.3">
      <c r="A186" s="43" t="s">
        <v>37</v>
      </c>
      <c r="B186" s="46"/>
      <c r="C186" s="41">
        <v>2022</v>
      </c>
      <c r="D186" s="15">
        <f t="shared" ref="D186:D188" si="71">SUM(E186:I186)</f>
        <v>17098.7</v>
      </c>
      <c r="E186" s="15">
        <v>0</v>
      </c>
      <c r="F186" s="15">
        <v>0</v>
      </c>
      <c r="G186" s="15">
        <v>0</v>
      </c>
      <c r="H186" s="15">
        <v>17098.7</v>
      </c>
      <c r="I186" s="15">
        <v>0</v>
      </c>
      <c r="J186" s="32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</row>
    <row r="187" spans="1:230" s="6" customFormat="1" x14ac:dyDescent="0.3">
      <c r="A187" s="44"/>
      <c r="B187" s="46"/>
      <c r="C187" s="41">
        <v>2023</v>
      </c>
      <c r="D187" s="15">
        <f t="shared" si="71"/>
        <v>5196.8999999999996</v>
      </c>
      <c r="E187" s="15">
        <v>0</v>
      </c>
      <c r="F187" s="15">
        <v>0</v>
      </c>
      <c r="G187" s="15">
        <v>0</v>
      </c>
      <c r="H187" s="15">
        <v>5196.8999999999996</v>
      </c>
      <c r="I187" s="15">
        <v>0</v>
      </c>
      <c r="J187" s="32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</row>
    <row r="188" spans="1:230" x14ac:dyDescent="0.3">
      <c r="A188" s="44"/>
      <c r="B188" s="46"/>
      <c r="C188" s="41">
        <v>2024</v>
      </c>
      <c r="D188" s="15">
        <f t="shared" si="71"/>
        <v>49770.400000000001</v>
      </c>
      <c r="E188" s="15">
        <v>0</v>
      </c>
      <c r="F188" s="15">
        <v>0</v>
      </c>
      <c r="G188" s="15">
        <v>0</v>
      </c>
      <c r="H188" s="15">
        <v>39770.400000000001</v>
      </c>
      <c r="I188" s="15">
        <v>10000</v>
      </c>
    </row>
    <row r="189" spans="1:230" x14ac:dyDescent="0.3">
      <c r="A189" s="45"/>
      <c r="B189" s="46"/>
      <c r="C189" s="41" t="s">
        <v>17</v>
      </c>
      <c r="D189" s="15">
        <f t="shared" ref="D189:I189" si="72">SUM(D186:D188)</f>
        <v>72066</v>
      </c>
      <c r="E189" s="15">
        <f t="shared" si="72"/>
        <v>0</v>
      </c>
      <c r="F189" s="15">
        <f t="shared" si="72"/>
        <v>0</v>
      </c>
      <c r="G189" s="15">
        <f t="shared" si="72"/>
        <v>0</v>
      </c>
      <c r="H189" s="15">
        <f t="shared" si="72"/>
        <v>62066</v>
      </c>
      <c r="I189" s="15">
        <f t="shared" si="72"/>
        <v>10000</v>
      </c>
    </row>
    <row r="190" spans="1:230" x14ac:dyDescent="0.3">
      <c r="A190" s="43" t="s">
        <v>38</v>
      </c>
      <c r="B190" s="46"/>
      <c r="C190" s="41">
        <v>2022</v>
      </c>
      <c r="D190" s="15">
        <f t="shared" ref="D190:D195" si="73">SUM(E190:I190)</f>
        <v>20168.8</v>
      </c>
      <c r="E190" s="15">
        <v>0</v>
      </c>
      <c r="F190" s="15">
        <v>0</v>
      </c>
      <c r="G190" s="15">
        <v>0</v>
      </c>
      <c r="H190" s="15">
        <v>20168.8</v>
      </c>
      <c r="I190" s="15">
        <v>0</v>
      </c>
    </row>
    <row r="191" spans="1:230" x14ac:dyDescent="0.3">
      <c r="A191" s="44"/>
      <c r="B191" s="46"/>
      <c r="C191" s="41">
        <v>2023</v>
      </c>
      <c r="D191" s="15">
        <f t="shared" si="73"/>
        <v>21829.200000000001</v>
      </c>
      <c r="E191" s="15">
        <v>0</v>
      </c>
      <c r="F191" s="15">
        <v>0</v>
      </c>
      <c r="G191" s="15">
        <v>0</v>
      </c>
      <c r="H191" s="15">
        <v>21829.200000000001</v>
      </c>
      <c r="I191" s="15">
        <v>0</v>
      </c>
    </row>
    <row r="192" spans="1:230" x14ac:dyDescent="0.3">
      <c r="A192" s="44"/>
      <c r="B192" s="46"/>
      <c r="C192" s="41">
        <v>2024</v>
      </c>
      <c r="D192" s="15">
        <f t="shared" si="73"/>
        <v>1303.7</v>
      </c>
      <c r="E192" s="15">
        <v>0</v>
      </c>
      <c r="F192" s="15">
        <v>0</v>
      </c>
      <c r="G192" s="15">
        <v>0</v>
      </c>
      <c r="H192" s="15">
        <v>1303.7</v>
      </c>
      <c r="I192" s="15">
        <v>0</v>
      </c>
    </row>
    <row r="193" spans="1:230" x14ac:dyDescent="0.3">
      <c r="A193" s="44"/>
      <c r="B193" s="46"/>
      <c r="C193" s="41">
        <v>2025</v>
      </c>
      <c r="D193" s="15">
        <f t="shared" si="73"/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</row>
    <row r="194" spans="1:230" x14ac:dyDescent="0.3">
      <c r="A194" s="44"/>
      <c r="B194" s="46"/>
      <c r="C194" s="41">
        <v>2026</v>
      </c>
      <c r="D194" s="15">
        <f t="shared" si="73"/>
        <v>1665.6</v>
      </c>
      <c r="E194" s="15">
        <v>0</v>
      </c>
      <c r="F194" s="15">
        <v>0</v>
      </c>
      <c r="G194" s="15">
        <v>0</v>
      </c>
      <c r="H194" s="15">
        <v>1665.6</v>
      </c>
      <c r="I194" s="15">
        <v>0</v>
      </c>
    </row>
    <row r="195" spans="1:230" x14ac:dyDescent="0.3">
      <c r="A195" s="44"/>
      <c r="B195" s="46"/>
      <c r="C195" s="41">
        <v>2027</v>
      </c>
      <c r="D195" s="15">
        <f t="shared" si="73"/>
        <v>4400</v>
      </c>
      <c r="E195" s="15">
        <v>0</v>
      </c>
      <c r="F195" s="15">
        <v>0</v>
      </c>
      <c r="G195" s="15">
        <v>0</v>
      </c>
      <c r="H195" s="15">
        <v>4400</v>
      </c>
      <c r="I195" s="15">
        <v>0</v>
      </c>
    </row>
    <row r="196" spans="1:230" x14ac:dyDescent="0.3">
      <c r="A196" s="45"/>
      <c r="B196" s="46"/>
      <c r="C196" s="41" t="s">
        <v>17</v>
      </c>
      <c r="D196" s="15">
        <f>SUM(D190:D195)</f>
        <v>49367.299999999996</v>
      </c>
      <c r="E196" s="15">
        <f t="shared" ref="E196:I196" si="74">SUM(E190:E195)</f>
        <v>0</v>
      </c>
      <c r="F196" s="15">
        <f t="shared" si="74"/>
        <v>0</v>
      </c>
      <c r="G196" s="15">
        <f t="shared" si="74"/>
        <v>0</v>
      </c>
      <c r="H196" s="15">
        <f t="shared" si="74"/>
        <v>49367.299999999996</v>
      </c>
      <c r="I196" s="15">
        <f t="shared" si="74"/>
        <v>0</v>
      </c>
    </row>
    <row r="197" spans="1:230" ht="38.1" customHeight="1" x14ac:dyDescent="0.3">
      <c r="A197" s="64" t="s">
        <v>85</v>
      </c>
      <c r="B197" s="46"/>
      <c r="C197" s="41">
        <v>2022</v>
      </c>
      <c r="D197" s="15">
        <f t="shared" ref="D197:D202" si="75">SUM(E197:I197)</f>
        <v>3816.3</v>
      </c>
      <c r="E197" s="15">
        <v>0</v>
      </c>
      <c r="F197" s="15">
        <v>3164.1</v>
      </c>
      <c r="G197" s="15">
        <v>0</v>
      </c>
      <c r="H197" s="15">
        <v>652.20000000000005</v>
      </c>
      <c r="I197" s="15">
        <v>0</v>
      </c>
      <c r="J197" s="35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  <c r="GN197" s="14"/>
      <c r="GO197" s="14"/>
      <c r="GP197" s="14"/>
      <c r="GQ197" s="14"/>
      <c r="GR197" s="14"/>
      <c r="GS197" s="14"/>
      <c r="GT197" s="14"/>
      <c r="GU197" s="14"/>
      <c r="GV197" s="14"/>
      <c r="GW197" s="14"/>
      <c r="GX197" s="14"/>
      <c r="GY197" s="14"/>
      <c r="GZ197" s="14"/>
      <c r="HA197" s="14"/>
      <c r="HB197" s="14"/>
      <c r="HC197" s="14"/>
      <c r="HD197" s="14"/>
      <c r="HE197" s="14"/>
      <c r="HF197" s="14"/>
      <c r="HG197" s="14"/>
      <c r="HH197" s="14"/>
      <c r="HI197" s="14"/>
      <c r="HJ197" s="14"/>
      <c r="HK197" s="14"/>
      <c r="HL197" s="14"/>
      <c r="HM197" s="14"/>
      <c r="HN197" s="14"/>
      <c r="HO197" s="14"/>
      <c r="HP197" s="14"/>
      <c r="HQ197" s="14"/>
      <c r="HR197" s="14"/>
      <c r="HS197" s="14"/>
      <c r="HT197" s="14"/>
      <c r="HU197" s="14"/>
      <c r="HV197" s="14"/>
    </row>
    <row r="198" spans="1:230" ht="38.1" customHeight="1" x14ac:dyDescent="0.3">
      <c r="A198" s="65"/>
      <c r="B198" s="46"/>
      <c r="C198" s="41">
        <v>2023</v>
      </c>
      <c r="D198" s="15">
        <f t="shared" si="75"/>
        <v>3803.3999999999996</v>
      </c>
      <c r="E198" s="15">
        <v>0</v>
      </c>
      <c r="F198" s="15">
        <v>3151.2</v>
      </c>
      <c r="G198" s="15">
        <v>0</v>
      </c>
      <c r="H198" s="15">
        <v>652.20000000000005</v>
      </c>
      <c r="I198" s="15">
        <v>0</v>
      </c>
      <c r="J198" s="35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  <c r="GN198" s="14"/>
      <c r="GO198" s="14"/>
      <c r="GP198" s="14"/>
      <c r="GQ198" s="14"/>
      <c r="GR198" s="14"/>
      <c r="GS198" s="14"/>
      <c r="GT198" s="14"/>
      <c r="GU198" s="14"/>
      <c r="GV198" s="14"/>
      <c r="GW198" s="14"/>
      <c r="GX198" s="14"/>
      <c r="GY198" s="14"/>
      <c r="GZ198" s="14"/>
      <c r="HA198" s="14"/>
      <c r="HB198" s="14"/>
      <c r="HC198" s="14"/>
      <c r="HD198" s="14"/>
      <c r="HE198" s="14"/>
      <c r="HF198" s="14"/>
      <c r="HG198" s="14"/>
      <c r="HH198" s="14"/>
      <c r="HI198" s="14"/>
      <c r="HJ198" s="14"/>
      <c r="HK198" s="14"/>
      <c r="HL198" s="14"/>
      <c r="HM198" s="14"/>
      <c r="HN198" s="14"/>
      <c r="HO198" s="14"/>
      <c r="HP198" s="14"/>
      <c r="HQ198" s="14"/>
      <c r="HR198" s="14"/>
      <c r="HS198" s="14"/>
      <c r="HT198" s="14"/>
      <c r="HU198" s="14"/>
      <c r="HV198" s="14"/>
    </row>
    <row r="199" spans="1:230" ht="38.1" customHeight="1" x14ac:dyDescent="0.3">
      <c r="A199" s="65"/>
      <c r="B199" s="46"/>
      <c r="C199" s="41">
        <v>2024</v>
      </c>
      <c r="D199" s="15">
        <f t="shared" si="75"/>
        <v>3291.6</v>
      </c>
      <c r="E199" s="15">
        <v>0</v>
      </c>
      <c r="F199" s="15">
        <v>3061.2</v>
      </c>
      <c r="G199" s="15">
        <v>0</v>
      </c>
      <c r="H199" s="15">
        <v>230.4</v>
      </c>
      <c r="I199" s="15">
        <v>0</v>
      </c>
      <c r="J199" s="35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  <c r="GM199" s="14"/>
      <c r="GN199" s="14"/>
      <c r="GO199" s="14"/>
      <c r="GP199" s="14"/>
      <c r="GQ199" s="14"/>
      <c r="GR199" s="14"/>
      <c r="GS199" s="14"/>
      <c r="GT199" s="14"/>
      <c r="GU199" s="14"/>
      <c r="GV199" s="14"/>
      <c r="GW199" s="14"/>
      <c r="GX199" s="14"/>
      <c r="GY199" s="14"/>
      <c r="GZ199" s="14"/>
      <c r="HA199" s="14"/>
      <c r="HB199" s="14"/>
      <c r="HC199" s="14"/>
      <c r="HD199" s="14"/>
      <c r="HE199" s="14"/>
      <c r="HF199" s="14"/>
      <c r="HG199" s="14"/>
      <c r="HH199" s="14"/>
      <c r="HI199" s="14"/>
      <c r="HJ199" s="14"/>
      <c r="HK199" s="14"/>
      <c r="HL199" s="14"/>
      <c r="HM199" s="14"/>
      <c r="HN199" s="14"/>
      <c r="HO199" s="14"/>
      <c r="HP199" s="14"/>
      <c r="HQ199" s="14"/>
      <c r="HR199" s="14"/>
      <c r="HS199" s="14"/>
      <c r="HT199" s="14"/>
      <c r="HU199" s="14"/>
      <c r="HV199" s="14"/>
    </row>
    <row r="200" spans="1:230" ht="38.1" customHeight="1" x14ac:dyDescent="0.3">
      <c r="A200" s="65"/>
      <c r="B200" s="46"/>
      <c r="C200" s="41">
        <v>2025</v>
      </c>
      <c r="D200" s="15">
        <f t="shared" si="75"/>
        <v>3251.7999999999997</v>
      </c>
      <c r="E200" s="15">
        <v>0</v>
      </c>
      <c r="F200" s="15">
        <v>3024.2</v>
      </c>
      <c r="G200" s="15">
        <v>227.6</v>
      </c>
      <c r="H200" s="15">
        <v>0</v>
      </c>
      <c r="I200" s="15">
        <v>0</v>
      </c>
      <c r="J200" s="35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  <c r="GN200" s="14"/>
      <c r="GO200" s="14"/>
      <c r="GP200" s="14"/>
      <c r="GQ200" s="14"/>
      <c r="GR200" s="14"/>
      <c r="GS200" s="14"/>
      <c r="GT200" s="14"/>
      <c r="GU200" s="14"/>
      <c r="GV200" s="14"/>
      <c r="GW200" s="14"/>
      <c r="GX200" s="14"/>
      <c r="GY200" s="14"/>
      <c r="GZ200" s="14"/>
      <c r="HA200" s="14"/>
      <c r="HB200" s="14"/>
      <c r="HC200" s="14"/>
      <c r="HD200" s="14"/>
      <c r="HE200" s="14"/>
      <c r="HF200" s="14"/>
      <c r="HG200" s="14"/>
      <c r="HH200" s="14"/>
      <c r="HI200" s="14"/>
      <c r="HJ200" s="14"/>
      <c r="HK200" s="14"/>
      <c r="HL200" s="14"/>
      <c r="HM200" s="14"/>
      <c r="HN200" s="14"/>
      <c r="HO200" s="14"/>
      <c r="HP200" s="14"/>
      <c r="HQ200" s="14"/>
      <c r="HR200" s="14"/>
      <c r="HS200" s="14"/>
      <c r="HT200" s="14"/>
      <c r="HU200" s="14"/>
      <c r="HV200" s="14"/>
    </row>
    <row r="201" spans="1:230" ht="38.1" customHeight="1" x14ac:dyDescent="0.3">
      <c r="A201" s="65"/>
      <c r="B201" s="46"/>
      <c r="C201" s="41">
        <v>2026</v>
      </c>
      <c r="D201" s="15">
        <f t="shared" si="75"/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35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  <c r="GN201" s="14"/>
      <c r="GO201" s="14"/>
      <c r="GP201" s="14"/>
      <c r="GQ201" s="14"/>
      <c r="GR201" s="14"/>
      <c r="GS201" s="14"/>
      <c r="GT201" s="14"/>
      <c r="GU201" s="14"/>
      <c r="GV201" s="14"/>
      <c r="GW201" s="14"/>
      <c r="GX201" s="14"/>
      <c r="GY201" s="14"/>
      <c r="GZ201" s="14"/>
      <c r="HA201" s="14"/>
      <c r="HB201" s="14"/>
      <c r="HC201" s="14"/>
      <c r="HD201" s="14"/>
      <c r="HE201" s="14"/>
      <c r="HF201" s="14"/>
      <c r="HG201" s="14"/>
      <c r="HH201" s="14"/>
      <c r="HI201" s="14"/>
      <c r="HJ201" s="14"/>
      <c r="HK201" s="14"/>
      <c r="HL201" s="14"/>
      <c r="HM201" s="14"/>
      <c r="HN201" s="14"/>
      <c r="HO201" s="14"/>
      <c r="HP201" s="14"/>
      <c r="HQ201" s="14"/>
      <c r="HR201" s="14"/>
      <c r="HS201" s="14"/>
      <c r="HT201" s="14"/>
      <c r="HU201" s="14"/>
      <c r="HV201" s="14"/>
    </row>
    <row r="202" spans="1:230" ht="38.1" customHeight="1" x14ac:dyDescent="0.3">
      <c r="A202" s="65"/>
      <c r="B202" s="46"/>
      <c r="C202" s="41">
        <v>2027</v>
      </c>
      <c r="D202" s="15">
        <f t="shared" si="75"/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35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  <c r="GN202" s="14"/>
      <c r="GO202" s="14"/>
      <c r="GP202" s="14"/>
      <c r="GQ202" s="14"/>
      <c r="GR202" s="14"/>
      <c r="GS202" s="14"/>
      <c r="GT202" s="14"/>
      <c r="GU202" s="14"/>
      <c r="GV202" s="14"/>
      <c r="GW202" s="14"/>
      <c r="GX202" s="14"/>
      <c r="GY202" s="14"/>
      <c r="GZ202" s="14"/>
      <c r="HA202" s="14"/>
      <c r="HB202" s="14"/>
      <c r="HC202" s="14"/>
      <c r="HD202" s="14"/>
      <c r="HE202" s="14"/>
      <c r="HF202" s="14"/>
      <c r="HG202" s="14"/>
      <c r="HH202" s="14"/>
      <c r="HI202" s="14"/>
      <c r="HJ202" s="14"/>
      <c r="HK202" s="14"/>
      <c r="HL202" s="14"/>
      <c r="HM202" s="14"/>
      <c r="HN202" s="14"/>
      <c r="HO202" s="14"/>
      <c r="HP202" s="14"/>
      <c r="HQ202" s="14"/>
      <c r="HR202" s="14"/>
      <c r="HS202" s="14"/>
      <c r="HT202" s="14"/>
      <c r="HU202" s="14"/>
      <c r="HV202" s="14"/>
    </row>
    <row r="203" spans="1:230" ht="38.1" customHeight="1" x14ac:dyDescent="0.3">
      <c r="A203" s="66"/>
      <c r="B203" s="46"/>
      <c r="C203" s="41" t="s">
        <v>17</v>
      </c>
      <c r="D203" s="22">
        <f>SUM(D197:D202)</f>
        <v>14163.099999999999</v>
      </c>
      <c r="E203" s="22">
        <f t="shared" ref="E203:I203" si="76">SUM(E197:E202)</f>
        <v>0</v>
      </c>
      <c r="F203" s="22">
        <f t="shared" si="76"/>
        <v>12400.7</v>
      </c>
      <c r="G203" s="22">
        <f t="shared" si="76"/>
        <v>227.6</v>
      </c>
      <c r="H203" s="22">
        <f t="shared" si="76"/>
        <v>1534.8000000000002</v>
      </c>
      <c r="I203" s="22">
        <f t="shared" si="76"/>
        <v>0</v>
      </c>
      <c r="J203" s="35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  <c r="GN203" s="14"/>
      <c r="GO203" s="14"/>
      <c r="GP203" s="14"/>
      <c r="GQ203" s="14"/>
      <c r="GR203" s="14"/>
      <c r="GS203" s="14"/>
      <c r="GT203" s="14"/>
      <c r="GU203" s="14"/>
      <c r="GV203" s="14"/>
      <c r="GW203" s="14"/>
      <c r="GX203" s="14"/>
      <c r="GY203" s="14"/>
      <c r="GZ203" s="14"/>
      <c r="HA203" s="14"/>
      <c r="HB203" s="14"/>
      <c r="HC203" s="14"/>
      <c r="HD203" s="14"/>
      <c r="HE203" s="14"/>
      <c r="HF203" s="14"/>
      <c r="HG203" s="14"/>
      <c r="HH203" s="14"/>
      <c r="HI203" s="14"/>
      <c r="HJ203" s="14"/>
      <c r="HK203" s="14"/>
      <c r="HL203" s="14"/>
      <c r="HM203" s="14"/>
      <c r="HN203" s="14"/>
      <c r="HO203" s="14"/>
      <c r="HP203" s="14"/>
      <c r="HQ203" s="14"/>
      <c r="HR203" s="14"/>
      <c r="HS203" s="14"/>
      <c r="HT203" s="14"/>
      <c r="HU203" s="14"/>
      <c r="HV203" s="14"/>
    </row>
    <row r="204" spans="1:230" s="6" customFormat="1" ht="18.75" customHeight="1" x14ac:dyDescent="0.3">
      <c r="A204" s="43" t="s">
        <v>86</v>
      </c>
      <c r="B204" s="46"/>
      <c r="C204" s="41">
        <v>2025</v>
      </c>
      <c r="D204" s="15">
        <f t="shared" ref="D204:D206" si="77">SUM(E204:I204)</f>
        <v>141.19999999999999</v>
      </c>
      <c r="E204" s="15">
        <v>0</v>
      </c>
      <c r="F204" s="15">
        <v>0</v>
      </c>
      <c r="G204" s="15">
        <v>0</v>
      </c>
      <c r="H204" s="15">
        <v>141.19999999999999</v>
      </c>
      <c r="I204" s="15">
        <v>0</v>
      </c>
      <c r="J204" s="32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</row>
    <row r="205" spans="1:230" s="6" customFormat="1" x14ac:dyDescent="0.3">
      <c r="A205" s="44"/>
      <c r="B205" s="46"/>
      <c r="C205" s="41">
        <v>2026</v>
      </c>
      <c r="D205" s="15">
        <f t="shared" si="77"/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32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</row>
    <row r="206" spans="1:230" x14ac:dyDescent="0.3">
      <c r="A206" s="44"/>
      <c r="B206" s="46"/>
      <c r="C206" s="41">
        <v>2027</v>
      </c>
      <c r="D206" s="15">
        <f t="shared" si="77"/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</row>
    <row r="207" spans="1:230" ht="75" customHeight="1" x14ac:dyDescent="0.3">
      <c r="A207" s="45"/>
      <c r="B207" s="46"/>
      <c r="C207" s="41" t="s">
        <v>17</v>
      </c>
      <c r="D207" s="15">
        <f t="shared" ref="D207:I207" si="78">SUM(D204:D206)</f>
        <v>141.19999999999999</v>
      </c>
      <c r="E207" s="15">
        <f t="shared" si="78"/>
        <v>0</v>
      </c>
      <c r="F207" s="15">
        <f t="shared" si="78"/>
        <v>0</v>
      </c>
      <c r="G207" s="15">
        <f t="shared" si="78"/>
        <v>0</v>
      </c>
      <c r="H207" s="15">
        <f t="shared" si="78"/>
        <v>141.19999999999999</v>
      </c>
      <c r="I207" s="15">
        <f t="shared" si="78"/>
        <v>0</v>
      </c>
    </row>
    <row r="208" spans="1:230" ht="18.75" customHeight="1" x14ac:dyDescent="0.3">
      <c r="A208" s="43" t="s">
        <v>39</v>
      </c>
      <c r="B208" s="46"/>
      <c r="C208" s="41">
        <v>2022</v>
      </c>
      <c r="D208" s="15">
        <f t="shared" ref="D208:D209" si="79">SUM(E208:I208)</f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</row>
    <row r="209" spans="1:230" x14ac:dyDescent="0.3">
      <c r="A209" s="44"/>
      <c r="B209" s="46"/>
      <c r="C209" s="41">
        <v>2023</v>
      </c>
      <c r="D209" s="15">
        <f t="shared" si="79"/>
        <v>3431</v>
      </c>
      <c r="E209" s="15">
        <v>0</v>
      </c>
      <c r="F209" s="15">
        <v>0</v>
      </c>
      <c r="G209" s="15">
        <v>0</v>
      </c>
      <c r="H209" s="15">
        <v>3431</v>
      </c>
      <c r="I209" s="15">
        <v>0</v>
      </c>
    </row>
    <row r="210" spans="1:230" s="6" customFormat="1" x14ac:dyDescent="0.3">
      <c r="A210" s="45"/>
      <c r="B210" s="46"/>
      <c r="C210" s="41" t="s">
        <v>17</v>
      </c>
      <c r="D210" s="15">
        <f t="shared" ref="D210:I210" si="80">SUM(D208:D209)</f>
        <v>3431</v>
      </c>
      <c r="E210" s="15">
        <f t="shared" si="80"/>
        <v>0</v>
      </c>
      <c r="F210" s="15">
        <f t="shared" si="80"/>
        <v>0</v>
      </c>
      <c r="G210" s="15">
        <f t="shared" si="80"/>
        <v>0</v>
      </c>
      <c r="H210" s="15">
        <f t="shared" si="80"/>
        <v>3431</v>
      </c>
      <c r="I210" s="15">
        <f t="shared" si="80"/>
        <v>0</v>
      </c>
      <c r="J210" s="32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</row>
    <row r="211" spans="1:230" s="6" customFormat="1" x14ac:dyDescent="0.3">
      <c r="A211" s="43" t="s">
        <v>66</v>
      </c>
      <c r="B211" s="46"/>
      <c r="C211" s="41">
        <v>2022</v>
      </c>
      <c r="D211" s="15">
        <f>SUM(E211:I211)</f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32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</row>
    <row r="212" spans="1:230" s="6" customFormat="1" x14ac:dyDescent="0.3">
      <c r="A212" s="44"/>
      <c r="B212" s="46"/>
      <c r="C212" s="41">
        <v>2023</v>
      </c>
      <c r="D212" s="15">
        <f>SUM(E212:I212)</f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32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</row>
    <row r="213" spans="1:230" s="6" customFormat="1" x14ac:dyDescent="0.3">
      <c r="A213" s="45"/>
      <c r="B213" s="46"/>
      <c r="C213" s="41" t="s">
        <v>17</v>
      </c>
      <c r="D213" s="15">
        <f>SUM(D211:D212)</f>
        <v>0</v>
      </c>
      <c r="E213" s="15">
        <f t="shared" ref="E213:I213" si="81">SUM(E211:E212)</f>
        <v>0</v>
      </c>
      <c r="F213" s="15">
        <f t="shared" si="81"/>
        <v>0</v>
      </c>
      <c r="G213" s="15">
        <f t="shared" si="81"/>
        <v>0</v>
      </c>
      <c r="H213" s="15">
        <f t="shared" si="81"/>
        <v>0</v>
      </c>
      <c r="I213" s="15">
        <f t="shared" si="81"/>
        <v>0</v>
      </c>
      <c r="J213" s="32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</row>
    <row r="214" spans="1:230" s="6" customFormat="1" ht="18.75" customHeight="1" x14ac:dyDescent="0.3">
      <c r="A214" s="43" t="s">
        <v>40</v>
      </c>
      <c r="B214" s="46"/>
      <c r="C214" s="41">
        <v>2022</v>
      </c>
      <c r="D214" s="15">
        <f t="shared" ref="D214:D215" si="82">SUM(E214:I214)</f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32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</row>
    <row r="215" spans="1:230" s="6" customFormat="1" x14ac:dyDescent="0.3">
      <c r="A215" s="44"/>
      <c r="B215" s="46"/>
      <c r="C215" s="41">
        <v>2023</v>
      </c>
      <c r="D215" s="15">
        <f t="shared" si="82"/>
        <v>1000</v>
      </c>
      <c r="E215" s="15">
        <v>0</v>
      </c>
      <c r="F215" s="15">
        <v>950</v>
      </c>
      <c r="G215" s="15">
        <v>0</v>
      </c>
      <c r="H215" s="15">
        <v>50</v>
      </c>
      <c r="I215" s="15">
        <v>0</v>
      </c>
      <c r="J215" s="32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</row>
    <row r="216" spans="1:230" s="6" customFormat="1" x14ac:dyDescent="0.3">
      <c r="A216" s="45"/>
      <c r="B216" s="46"/>
      <c r="C216" s="41" t="s">
        <v>17</v>
      </c>
      <c r="D216" s="15">
        <f t="shared" ref="D216:I216" si="83">SUM(D214:D215)</f>
        <v>1000</v>
      </c>
      <c r="E216" s="15">
        <f t="shared" si="83"/>
        <v>0</v>
      </c>
      <c r="F216" s="15">
        <f t="shared" si="83"/>
        <v>950</v>
      </c>
      <c r="G216" s="15">
        <f t="shared" si="83"/>
        <v>0</v>
      </c>
      <c r="H216" s="15">
        <f t="shared" si="83"/>
        <v>50</v>
      </c>
      <c r="I216" s="15">
        <f t="shared" si="83"/>
        <v>0</v>
      </c>
      <c r="J216" s="32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</row>
    <row r="217" spans="1:230" s="6" customFormat="1" ht="18.75" customHeight="1" x14ac:dyDescent="0.3">
      <c r="A217" s="43" t="s">
        <v>41</v>
      </c>
      <c r="B217" s="46"/>
      <c r="C217" s="41">
        <v>2022</v>
      </c>
      <c r="D217" s="15">
        <f t="shared" ref="D217:D218" si="84">SUM(E217:I217)</f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32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</row>
    <row r="218" spans="1:230" s="6" customFormat="1" x14ac:dyDescent="0.3">
      <c r="A218" s="44"/>
      <c r="B218" s="46"/>
      <c r="C218" s="41">
        <v>2023</v>
      </c>
      <c r="D218" s="15">
        <f t="shared" si="84"/>
        <v>560</v>
      </c>
      <c r="E218" s="15">
        <v>0</v>
      </c>
      <c r="F218" s="15">
        <v>0</v>
      </c>
      <c r="G218" s="15">
        <v>509.6</v>
      </c>
      <c r="H218" s="15">
        <v>50.4</v>
      </c>
      <c r="I218" s="15">
        <v>0</v>
      </c>
      <c r="J218" s="32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</row>
    <row r="219" spans="1:230" s="6" customFormat="1" ht="30.75" customHeight="1" x14ac:dyDescent="0.3">
      <c r="A219" s="45"/>
      <c r="B219" s="46"/>
      <c r="C219" s="41" t="s">
        <v>17</v>
      </c>
      <c r="D219" s="15">
        <f t="shared" ref="D219:I219" si="85">SUM(D217:D218)</f>
        <v>560</v>
      </c>
      <c r="E219" s="15">
        <f t="shared" si="85"/>
        <v>0</v>
      </c>
      <c r="F219" s="15">
        <f t="shared" si="85"/>
        <v>0</v>
      </c>
      <c r="G219" s="15">
        <f t="shared" si="85"/>
        <v>509.6</v>
      </c>
      <c r="H219" s="15">
        <f t="shared" si="85"/>
        <v>50.4</v>
      </c>
      <c r="I219" s="15">
        <f t="shared" si="85"/>
        <v>0</v>
      </c>
      <c r="J219" s="32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</row>
    <row r="220" spans="1:230" s="6" customFormat="1" x14ac:dyDescent="0.3">
      <c r="A220" s="43" t="s">
        <v>42</v>
      </c>
      <c r="B220" s="46"/>
      <c r="C220" s="41">
        <v>2022</v>
      </c>
      <c r="D220" s="15">
        <f t="shared" ref="D220:D225" si="86">SUM(E220:I220)</f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32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</row>
    <row r="221" spans="1:230" s="6" customFormat="1" x14ac:dyDescent="0.3">
      <c r="A221" s="44"/>
      <c r="B221" s="46"/>
      <c r="C221" s="41">
        <v>2023</v>
      </c>
      <c r="D221" s="15">
        <f t="shared" si="86"/>
        <v>5870.7</v>
      </c>
      <c r="E221" s="15">
        <v>0</v>
      </c>
      <c r="F221" s="15">
        <v>0</v>
      </c>
      <c r="G221" s="15">
        <v>5342.3</v>
      </c>
      <c r="H221" s="15">
        <v>528.4</v>
      </c>
      <c r="I221" s="15">
        <v>0</v>
      </c>
      <c r="J221" s="32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</row>
    <row r="222" spans="1:230" s="6" customFormat="1" x14ac:dyDescent="0.3">
      <c r="A222" s="44"/>
      <c r="B222" s="46"/>
      <c r="C222" s="41">
        <v>2024</v>
      </c>
      <c r="D222" s="15">
        <f t="shared" si="86"/>
        <v>73222.7</v>
      </c>
      <c r="E222" s="15">
        <v>0</v>
      </c>
      <c r="F222" s="15">
        <v>0</v>
      </c>
      <c r="G222" s="15">
        <v>67364.899999999994</v>
      </c>
      <c r="H222" s="15">
        <v>5857.8</v>
      </c>
      <c r="I222" s="15">
        <v>0</v>
      </c>
      <c r="J222" s="32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</row>
    <row r="223" spans="1:230" s="6" customFormat="1" x14ac:dyDescent="0.3">
      <c r="A223" s="44"/>
      <c r="B223" s="46"/>
      <c r="C223" s="41">
        <v>2025</v>
      </c>
      <c r="D223" s="15">
        <f t="shared" si="86"/>
        <v>44703.8</v>
      </c>
      <c r="E223" s="15">
        <v>0</v>
      </c>
      <c r="F223" s="15">
        <v>0</v>
      </c>
      <c r="G223" s="15">
        <v>41127.300000000003</v>
      </c>
      <c r="H223" s="15">
        <v>3576.5</v>
      </c>
      <c r="I223" s="15">
        <v>0</v>
      </c>
      <c r="J223" s="32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</row>
    <row r="224" spans="1:230" s="6" customFormat="1" x14ac:dyDescent="0.3">
      <c r="A224" s="44"/>
      <c r="B224" s="46"/>
      <c r="C224" s="41">
        <v>2026</v>
      </c>
      <c r="D224" s="15">
        <f t="shared" si="86"/>
        <v>0</v>
      </c>
      <c r="E224" s="15">
        <v>0</v>
      </c>
      <c r="F224" s="15">
        <v>0</v>
      </c>
      <c r="G224" s="15">
        <v>0</v>
      </c>
      <c r="H224" s="15">
        <v>0</v>
      </c>
      <c r="I224" s="15">
        <v>0</v>
      </c>
      <c r="J224" s="32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</row>
    <row r="225" spans="1:230" s="6" customFormat="1" x14ac:dyDescent="0.3">
      <c r="A225" s="44"/>
      <c r="B225" s="46"/>
      <c r="C225" s="41">
        <v>2027</v>
      </c>
      <c r="D225" s="15">
        <f t="shared" si="86"/>
        <v>0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32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</row>
    <row r="226" spans="1:230" s="6" customFormat="1" x14ac:dyDescent="0.3">
      <c r="A226" s="45"/>
      <c r="B226" s="46"/>
      <c r="C226" s="41" t="s">
        <v>17</v>
      </c>
      <c r="D226" s="15">
        <f>SUM(D220:D225)</f>
        <v>123797.2</v>
      </c>
      <c r="E226" s="15">
        <f t="shared" ref="E226:I226" si="87">SUM(E220:E225)</f>
        <v>0</v>
      </c>
      <c r="F226" s="15">
        <f t="shared" si="87"/>
        <v>0</v>
      </c>
      <c r="G226" s="15">
        <f t="shared" si="87"/>
        <v>113834.5</v>
      </c>
      <c r="H226" s="15">
        <f t="shared" si="87"/>
        <v>9962.7000000000007</v>
      </c>
      <c r="I226" s="15">
        <f t="shared" si="87"/>
        <v>0</v>
      </c>
      <c r="J226" s="32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</row>
    <row r="227" spans="1:230" s="6" customFormat="1" ht="18.75" customHeight="1" x14ac:dyDescent="0.3">
      <c r="A227" s="43" t="s">
        <v>43</v>
      </c>
      <c r="B227" s="46"/>
      <c r="C227" s="41">
        <v>2022</v>
      </c>
      <c r="D227" s="15">
        <f t="shared" ref="D227:D230" si="88">SUM(E227:I227)</f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32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</row>
    <row r="228" spans="1:230" s="6" customFormat="1" x14ac:dyDescent="0.3">
      <c r="A228" s="44"/>
      <c r="B228" s="46"/>
      <c r="C228" s="41">
        <v>2023</v>
      </c>
      <c r="D228" s="15">
        <f t="shared" si="88"/>
        <v>6289</v>
      </c>
      <c r="E228" s="15">
        <v>0</v>
      </c>
      <c r="F228" s="15">
        <v>0</v>
      </c>
      <c r="G228" s="15">
        <v>6289</v>
      </c>
      <c r="H228" s="15">
        <v>0</v>
      </c>
      <c r="I228" s="15">
        <v>0</v>
      </c>
      <c r="J228" s="32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</row>
    <row r="229" spans="1:230" s="6" customFormat="1" x14ac:dyDescent="0.3">
      <c r="A229" s="44"/>
      <c r="B229" s="46"/>
      <c r="C229" s="41">
        <v>2024</v>
      </c>
      <c r="D229" s="15">
        <f t="shared" si="88"/>
        <v>8888.7999999999993</v>
      </c>
      <c r="E229" s="15">
        <v>0</v>
      </c>
      <c r="F229" s="15">
        <v>0</v>
      </c>
      <c r="G229" s="15">
        <v>8888.7999999999993</v>
      </c>
      <c r="H229" s="15">
        <v>0</v>
      </c>
      <c r="I229" s="15">
        <v>0</v>
      </c>
      <c r="J229" s="32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</row>
    <row r="230" spans="1:230" s="6" customFormat="1" x14ac:dyDescent="0.3">
      <c r="A230" s="44"/>
      <c r="B230" s="46"/>
      <c r="C230" s="41">
        <v>2025</v>
      </c>
      <c r="D230" s="15">
        <f t="shared" si="88"/>
        <v>5994.3</v>
      </c>
      <c r="E230" s="15">
        <v>0</v>
      </c>
      <c r="F230" s="15">
        <v>0</v>
      </c>
      <c r="G230" s="15">
        <v>5994.3</v>
      </c>
      <c r="H230" s="15">
        <v>0</v>
      </c>
      <c r="I230" s="15">
        <v>0</v>
      </c>
      <c r="J230" s="32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</row>
    <row r="231" spans="1:230" s="6" customFormat="1" x14ac:dyDescent="0.3">
      <c r="A231" s="44"/>
      <c r="B231" s="46"/>
      <c r="C231" s="41">
        <v>2026</v>
      </c>
      <c r="D231" s="15">
        <f>SUM(E231:I231)</f>
        <v>5499.1</v>
      </c>
      <c r="E231" s="15">
        <v>0</v>
      </c>
      <c r="F231" s="15">
        <v>0</v>
      </c>
      <c r="G231" s="15">
        <v>5499.1</v>
      </c>
      <c r="H231" s="15">
        <v>0</v>
      </c>
      <c r="I231" s="15">
        <v>0</v>
      </c>
      <c r="J231" s="32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</row>
    <row r="232" spans="1:230" s="6" customFormat="1" x14ac:dyDescent="0.3">
      <c r="A232" s="44"/>
      <c r="B232" s="46"/>
      <c r="C232" s="41">
        <v>2027</v>
      </c>
      <c r="D232" s="15">
        <f>SUM(E232:I232)</f>
        <v>5286.8</v>
      </c>
      <c r="E232" s="15">
        <v>0</v>
      </c>
      <c r="F232" s="15">
        <v>0</v>
      </c>
      <c r="G232" s="15">
        <v>5286.8</v>
      </c>
      <c r="H232" s="15">
        <v>0</v>
      </c>
      <c r="I232" s="15">
        <v>0</v>
      </c>
      <c r="J232" s="32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</row>
    <row r="233" spans="1:230" s="6" customFormat="1" x14ac:dyDescent="0.3">
      <c r="A233" s="45"/>
      <c r="B233" s="46"/>
      <c r="C233" s="41" t="s">
        <v>17</v>
      </c>
      <c r="D233" s="15">
        <f t="shared" ref="D233:I233" si="89">SUM(D227:D232)</f>
        <v>31957.999999999996</v>
      </c>
      <c r="E233" s="15">
        <f t="shared" si="89"/>
        <v>0</v>
      </c>
      <c r="F233" s="15">
        <f t="shared" si="89"/>
        <v>0</v>
      </c>
      <c r="G233" s="15">
        <f t="shared" si="89"/>
        <v>31957.999999999996</v>
      </c>
      <c r="H233" s="15">
        <f t="shared" si="89"/>
        <v>0</v>
      </c>
      <c r="I233" s="15">
        <f t="shared" si="89"/>
        <v>0</v>
      </c>
      <c r="J233" s="32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</row>
    <row r="234" spans="1:230" s="6" customFormat="1" ht="18.75" customHeight="1" x14ac:dyDescent="0.3">
      <c r="A234" s="43" t="s">
        <v>87</v>
      </c>
      <c r="B234" s="46"/>
      <c r="C234" s="41">
        <v>2025</v>
      </c>
      <c r="D234" s="15">
        <f t="shared" ref="D234:D236" si="90">SUM(E234:I234)</f>
        <v>698.4</v>
      </c>
      <c r="E234" s="15">
        <v>0</v>
      </c>
      <c r="F234" s="15">
        <v>0</v>
      </c>
      <c r="G234" s="15">
        <v>698.4</v>
      </c>
      <c r="H234" s="15">
        <v>0</v>
      </c>
      <c r="I234" s="15">
        <v>0</v>
      </c>
      <c r="J234" s="32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</row>
    <row r="235" spans="1:230" s="6" customFormat="1" x14ac:dyDescent="0.3">
      <c r="A235" s="44"/>
      <c r="B235" s="46"/>
      <c r="C235" s="41">
        <v>2026</v>
      </c>
      <c r="D235" s="15">
        <f t="shared" si="90"/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32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</row>
    <row r="236" spans="1:230" x14ac:dyDescent="0.3">
      <c r="A236" s="44"/>
      <c r="B236" s="46"/>
      <c r="C236" s="41">
        <v>2027</v>
      </c>
      <c r="D236" s="15">
        <f t="shared" si="90"/>
        <v>0</v>
      </c>
      <c r="E236" s="15">
        <v>0</v>
      </c>
      <c r="F236" s="15">
        <v>0</v>
      </c>
      <c r="G236" s="15">
        <v>0</v>
      </c>
      <c r="H236" s="15">
        <v>0</v>
      </c>
      <c r="I236" s="15">
        <v>0</v>
      </c>
    </row>
    <row r="237" spans="1:230" ht="20.25" customHeight="1" x14ac:dyDescent="0.3">
      <c r="A237" s="45"/>
      <c r="B237" s="46"/>
      <c r="C237" s="41" t="s">
        <v>17</v>
      </c>
      <c r="D237" s="15">
        <f t="shared" ref="D237:I237" si="91">SUM(D234:D236)</f>
        <v>698.4</v>
      </c>
      <c r="E237" s="15">
        <f t="shared" si="91"/>
        <v>0</v>
      </c>
      <c r="F237" s="15">
        <f t="shared" si="91"/>
        <v>0</v>
      </c>
      <c r="G237" s="15">
        <f t="shared" si="91"/>
        <v>698.4</v>
      </c>
      <c r="H237" s="15">
        <f t="shared" si="91"/>
        <v>0</v>
      </c>
      <c r="I237" s="15">
        <f t="shared" si="91"/>
        <v>0</v>
      </c>
    </row>
    <row r="238" spans="1:230" s="6" customFormat="1" x14ac:dyDescent="0.3">
      <c r="A238" s="58" t="s">
        <v>73</v>
      </c>
      <c r="B238" s="59"/>
      <c r="C238" s="59"/>
      <c r="D238" s="59"/>
      <c r="E238" s="59"/>
      <c r="F238" s="59"/>
      <c r="G238" s="59"/>
      <c r="H238" s="59"/>
      <c r="I238" s="60"/>
      <c r="J238" s="32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</row>
    <row r="239" spans="1:230" s="6" customFormat="1" x14ac:dyDescent="0.3">
      <c r="A239" s="49" t="s">
        <v>17</v>
      </c>
      <c r="B239" s="61"/>
      <c r="C239" s="40">
        <v>2022</v>
      </c>
      <c r="D239" s="16">
        <f t="shared" ref="D239:I240" si="92">D246+D253</f>
        <v>9887.1</v>
      </c>
      <c r="E239" s="16">
        <f t="shared" si="92"/>
        <v>0</v>
      </c>
      <c r="F239" s="16">
        <f t="shared" si="92"/>
        <v>0</v>
      </c>
      <c r="G239" s="16">
        <f t="shared" si="92"/>
        <v>0</v>
      </c>
      <c r="H239" s="16">
        <f t="shared" si="92"/>
        <v>9887.1</v>
      </c>
      <c r="I239" s="16">
        <f t="shared" si="92"/>
        <v>0</v>
      </c>
      <c r="J239" s="32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</row>
    <row r="240" spans="1:230" s="6" customFormat="1" x14ac:dyDescent="0.3">
      <c r="A240" s="50"/>
      <c r="B240" s="62"/>
      <c r="C240" s="40">
        <v>2023</v>
      </c>
      <c r="D240" s="16">
        <f t="shared" si="92"/>
        <v>9388.4</v>
      </c>
      <c r="E240" s="16">
        <f t="shared" si="92"/>
        <v>0</v>
      </c>
      <c r="F240" s="16">
        <f t="shared" si="92"/>
        <v>0</v>
      </c>
      <c r="G240" s="16">
        <f t="shared" si="92"/>
        <v>628.5</v>
      </c>
      <c r="H240" s="16">
        <f t="shared" si="92"/>
        <v>8759.9</v>
      </c>
      <c r="I240" s="16">
        <f t="shared" si="92"/>
        <v>0</v>
      </c>
      <c r="J240" s="32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</row>
    <row r="241" spans="1:230" s="6" customFormat="1" x14ac:dyDescent="0.3">
      <c r="A241" s="50"/>
      <c r="B241" s="62"/>
      <c r="C241" s="40">
        <v>2024</v>
      </c>
      <c r="D241" s="16">
        <f>SUM(E241:I241)</f>
        <v>6247.3</v>
      </c>
      <c r="E241" s="16">
        <f t="shared" ref="E241:I244" si="93">E248</f>
        <v>0</v>
      </c>
      <c r="F241" s="16">
        <f t="shared" si="93"/>
        <v>0</v>
      </c>
      <c r="G241" s="16">
        <f t="shared" si="93"/>
        <v>0</v>
      </c>
      <c r="H241" s="16">
        <f t="shared" si="93"/>
        <v>6247.3</v>
      </c>
      <c r="I241" s="16">
        <f t="shared" si="93"/>
        <v>0</v>
      </c>
      <c r="J241" s="32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</row>
    <row r="242" spans="1:230" s="6" customFormat="1" x14ac:dyDescent="0.3">
      <c r="A242" s="50"/>
      <c r="B242" s="62"/>
      <c r="C242" s="40">
        <v>2025</v>
      </c>
      <c r="D242" s="16">
        <f>SUM(E242:I242)</f>
        <v>8958.7999999999993</v>
      </c>
      <c r="E242" s="16">
        <f t="shared" si="93"/>
        <v>0</v>
      </c>
      <c r="F242" s="16">
        <f t="shared" si="93"/>
        <v>0</v>
      </c>
      <c r="G242" s="16">
        <f t="shared" si="93"/>
        <v>0</v>
      </c>
      <c r="H242" s="16">
        <f t="shared" si="93"/>
        <v>8958.7999999999993</v>
      </c>
      <c r="I242" s="16">
        <f t="shared" si="93"/>
        <v>0</v>
      </c>
      <c r="J242" s="32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</row>
    <row r="243" spans="1:230" s="6" customFormat="1" x14ac:dyDescent="0.3">
      <c r="A243" s="50"/>
      <c r="B243" s="62"/>
      <c r="C243" s="40">
        <v>2026</v>
      </c>
      <c r="D243" s="16">
        <f>SUM(E243:I243)</f>
        <v>5488.3</v>
      </c>
      <c r="E243" s="16">
        <f t="shared" si="93"/>
        <v>0</v>
      </c>
      <c r="F243" s="16">
        <f t="shared" si="93"/>
        <v>0</v>
      </c>
      <c r="G243" s="16">
        <f t="shared" si="93"/>
        <v>0</v>
      </c>
      <c r="H243" s="16">
        <f t="shared" si="93"/>
        <v>5488.3</v>
      </c>
      <c r="I243" s="16">
        <f t="shared" si="93"/>
        <v>0</v>
      </c>
      <c r="J243" s="32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</row>
    <row r="244" spans="1:230" s="6" customFormat="1" x14ac:dyDescent="0.3">
      <c r="A244" s="50"/>
      <c r="B244" s="62"/>
      <c r="C244" s="40">
        <v>2027</v>
      </c>
      <c r="D244" s="16">
        <f>SUM(E244:I244)</f>
        <v>7223.8</v>
      </c>
      <c r="E244" s="16">
        <f t="shared" si="93"/>
        <v>0</v>
      </c>
      <c r="F244" s="16">
        <f t="shared" si="93"/>
        <v>0</v>
      </c>
      <c r="G244" s="16">
        <f t="shared" si="93"/>
        <v>0</v>
      </c>
      <c r="H244" s="16">
        <f t="shared" si="93"/>
        <v>7223.8</v>
      </c>
      <c r="I244" s="16">
        <f t="shared" si="93"/>
        <v>0</v>
      </c>
      <c r="J244" s="32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</row>
    <row r="245" spans="1:230" s="6" customFormat="1" x14ac:dyDescent="0.3">
      <c r="A245" s="51"/>
      <c r="B245" s="63"/>
      <c r="C245" s="40" t="s">
        <v>17</v>
      </c>
      <c r="D245" s="16">
        <f>SUM(D239:D244)</f>
        <v>47193.700000000004</v>
      </c>
      <c r="E245" s="16">
        <f t="shared" ref="E245:I245" si="94">SUM(E239:E244)</f>
        <v>0</v>
      </c>
      <c r="F245" s="16">
        <f t="shared" si="94"/>
        <v>0</v>
      </c>
      <c r="G245" s="16">
        <f t="shared" si="94"/>
        <v>628.5</v>
      </c>
      <c r="H245" s="16">
        <f t="shared" si="94"/>
        <v>46565.200000000004</v>
      </c>
      <c r="I245" s="16">
        <f t="shared" si="94"/>
        <v>0</v>
      </c>
      <c r="J245" s="32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</row>
    <row r="246" spans="1:230" s="6" customFormat="1" x14ac:dyDescent="0.3">
      <c r="A246" s="43" t="s">
        <v>44</v>
      </c>
      <c r="B246" s="46"/>
      <c r="C246" s="41">
        <v>2022</v>
      </c>
      <c r="D246" s="15">
        <f t="shared" ref="D246:D251" si="95">SUM(E246:I246)</f>
        <v>9887.1</v>
      </c>
      <c r="E246" s="15">
        <v>0</v>
      </c>
      <c r="F246" s="15">
        <v>0</v>
      </c>
      <c r="G246" s="15">
        <v>0</v>
      </c>
      <c r="H246" s="15">
        <v>9887.1</v>
      </c>
      <c r="I246" s="15">
        <v>0</v>
      </c>
      <c r="J246" s="32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</row>
    <row r="247" spans="1:230" s="6" customFormat="1" x14ac:dyDescent="0.3">
      <c r="A247" s="44"/>
      <c r="B247" s="46"/>
      <c r="C247" s="41">
        <v>2023</v>
      </c>
      <c r="D247" s="15">
        <f t="shared" si="95"/>
        <v>8685.5</v>
      </c>
      <c r="E247" s="15">
        <v>0</v>
      </c>
      <c r="F247" s="15">
        <v>0</v>
      </c>
      <c r="G247" s="15">
        <v>0</v>
      </c>
      <c r="H247" s="15">
        <v>8685.5</v>
      </c>
      <c r="I247" s="15">
        <v>0</v>
      </c>
      <c r="J247" s="32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</row>
    <row r="248" spans="1:230" s="6" customFormat="1" x14ac:dyDescent="0.3">
      <c r="A248" s="44"/>
      <c r="B248" s="46"/>
      <c r="C248" s="41">
        <v>2024</v>
      </c>
      <c r="D248" s="15">
        <f t="shared" si="95"/>
        <v>6247.3</v>
      </c>
      <c r="E248" s="15">
        <v>0</v>
      </c>
      <c r="F248" s="15">
        <v>0</v>
      </c>
      <c r="G248" s="15">
        <v>0</v>
      </c>
      <c r="H248" s="15">
        <v>6247.3</v>
      </c>
      <c r="I248" s="15">
        <v>0</v>
      </c>
      <c r="J248" s="32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</row>
    <row r="249" spans="1:230" s="6" customFormat="1" x14ac:dyDescent="0.3">
      <c r="A249" s="44"/>
      <c r="B249" s="46"/>
      <c r="C249" s="41">
        <v>2025</v>
      </c>
      <c r="D249" s="15">
        <f t="shared" si="95"/>
        <v>8958.7999999999993</v>
      </c>
      <c r="E249" s="15">
        <v>0</v>
      </c>
      <c r="F249" s="15">
        <v>0</v>
      </c>
      <c r="G249" s="15">
        <v>0</v>
      </c>
      <c r="H249" s="15">
        <v>8958.7999999999993</v>
      </c>
      <c r="I249" s="15">
        <v>0</v>
      </c>
      <c r="J249" s="32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</row>
    <row r="250" spans="1:230" s="6" customFormat="1" x14ac:dyDescent="0.3">
      <c r="A250" s="44"/>
      <c r="B250" s="46"/>
      <c r="C250" s="41">
        <v>2026</v>
      </c>
      <c r="D250" s="15">
        <f t="shared" si="95"/>
        <v>5488.3</v>
      </c>
      <c r="E250" s="15">
        <v>0</v>
      </c>
      <c r="F250" s="15">
        <v>0</v>
      </c>
      <c r="G250" s="15">
        <v>0</v>
      </c>
      <c r="H250" s="15">
        <v>5488.3</v>
      </c>
      <c r="I250" s="15">
        <v>0</v>
      </c>
      <c r="J250" s="32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</row>
    <row r="251" spans="1:230" s="6" customFormat="1" x14ac:dyDescent="0.3">
      <c r="A251" s="44"/>
      <c r="B251" s="46"/>
      <c r="C251" s="41">
        <v>2027</v>
      </c>
      <c r="D251" s="15">
        <f t="shared" si="95"/>
        <v>7223.8</v>
      </c>
      <c r="E251" s="15">
        <v>0</v>
      </c>
      <c r="F251" s="15">
        <v>0</v>
      </c>
      <c r="G251" s="15">
        <v>0</v>
      </c>
      <c r="H251" s="15">
        <v>7223.8</v>
      </c>
      <c r="I251" s="15">
        <v>0</v>
      </c>
      <c r="J251" s="32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</row>
    <row r="252" spans="1:230" s="6" customFormat="1" x14ac:dyDescent="0.3">
      <c r="A252" s="45"/>
      <c r="B252" s="46"/>
      <c r="C252" s="41" t="s">
        <v>17</v>
      </c>
      <c r="D252" s="15">
        <f>SUM(D246:D251)</f>
        <v>46490.8</v>
      </c>
      <c r="E252" s="15">
        <f t="shared" ref="E252:I252" si="96">SUM(E246:E250)</f>
        <v>0</v>
      </c>
      <c r="F252" s="15">
        <f t="shared" si="96"/>
        <v>0</v>
      </c>
      <c r="G252" s="15">
        <f t="shared" si="96"/>
        <v>0</v>
      </c>
      <c r="H252" s="15">
        <f>SUM(H246:H251)</f>
        <v>46490.8</v>
      </c>
      <c r="I252" s="15">
        <f t="shared" si="96"/>
        <v>0</v>
      </c>
      <c r="J252" s="32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</row>
    <row r="253" spans="1:230" s="6" customFormat="1" x14ac:dyDescent="0.3">
      <c r="A253" s="43" t="s">
        <v>45</v>
      </c>
      <c r="B253" s="46"/>
      <c r="C253" s="41">
        <v>2022</v>
      </c>
      <c r="D253" s="15">
        <f>SUM(E253:I253)</f>
        <v>0</v>
      </c>
      <c r="E253" s="15">
        <v>0</v>
      </c>
      <c r="F253" s="15">
        <v>0</v>
      </c>
      <c r="G253" s="15">
        <v>0</v>
      </c>
      <c r="H253" s="15">
        <v>0</v>
      </c>
      <c r="I253" s="15">
        <v>0</v>
      </c>
      <c r="J253" s="32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</row>
    <row r="254" spans="1:230" s="6" customFormat="1" x14ac:dyDescent="0.3">
      <c r="A254" s="44"/>
      <c r="B254" s="46"/>
      <c r="C254" s="41">
        <v>2023</v>
      </c>
      <c r="D254" s="15">
        <f>SUM(E254:I254)</f>
        <v>702.9</v>
      </c>
      <c r="E254" s="15">
        <v>0</v>
      </c>
      <c r="F254" s="15">
        <v>0</v>
      </c>
      <c r="G254" s="15">
        <v>628.5</v>
      </c>
      <c r="H254" s="15">
        <v>74.400000000000006</v>
      </c>
      <c r="I254" s="15">
        <v>0</v>
      </c>
      <c r="J254" s="32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  <c r="HT254" s="5"/>
      <c r="HU254" s="5"/>
      <c r="HV254" s="5"/>
    </row>
    <row r="255" spans="1:230" s="6" customFormat="1" x14ac:dyDescent="0.3">
      <c r="A255" s="45"/>
      <c r="B255" s="46"/>
      <c r="C255" s="41" t="s">
        <v>17</v>
      </c>
      <c r="D255" s="15">
        <f t="shared" ref="D255:I255" si="97">SUM(D253:D254)</f>
        <v>702.9</v>
      </c>
      <c r="E255" s="15">
        <f t="shared" si="97"/>
        <v>0</v>
      </c>
      <c r="F255" s="15">
        <f t="shared" si="97"/>
        <v>0</v>
      </c>
      <c r="G255" s="15">
        <f t="shared" si="97"/>
        <v>628.5</v>
      </c>
      <c r="H255" s="15">
        <f t="shared" si="97"/>
        <v>74.400000000000006</v>
      </c>
      <c r="I255" s="15">
        <f t="shared" si="97"/>
        <v>0</v>
      </c>
      <c r="J255" s="32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</row>
    <row r="256" spans="1:230" s="6" customFormat="1" x14ac:dyDescent="0.3">
      <c r="A256" s="42" t="s">
        <v>74</v>
      </c>
      <c r="B256" s="17"/>
      <c r="C256" s="18"/>
      <c r="D256" s="19"/>
      <c r="E256" s="20"/>
      <c r="F256" s="20"/>
      <c r="G256" s="20"/>
      <c r="H256" s="20"/>
      <c r="I256" s="21"/>
      <c r="J256" s="32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</row>
    <row r="257" spans="1:230" s="6" customFormat="1" x14ac:dyDescent="0.3">
      <c r="A257" s="47" t="s">
        <v>17</v>
      </c>
      <c r="B257" s="48"/>
      <c r="C257" s="40">
        <v>2022</v>
      </c>
      <c r="D257" s="23">
        <f t="shared" ref="D257:I263" si="98">D264</f>
        <v>175.5</v>
      </c>
      <c r="E257" s="23">
        <f t="shared" si="98"/>
        <v>0</v>
      </c>
      <c r="F257" s="23">
        <f t="shared" si="98"/>
        <v>0</v>
      </c>
      <c r="G257" s="23">
        <f t="shared" si="98"/>
        <v>0</v>
      </c>
      <c r="H257" s="23">
        <f t="shared" si="98"/>
        <v>175.5</v>
      </c>
      <c r="I257" s="23">
        <f t="shared" si="98"/>
        <v>0</v>
      </c>
      <c r="J257" s="32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</row>
    <row r="258" spans="1:230" s="6" customFormat="1" x14ac:dyDescent="0.3">
      <c r="A258" s="47"/>
      <c r="B258" s="48"/>
      <c r="C258" s="40">
        <v>2023</v>
      </c>
      <c r="D258" s="23">
        <f t="shared" si="98"/>
        <v>167</v>
      </c>
      <c r="E258" s="23">
        <f t="shared" si="98"/>
        <v>0</v>
      </c>
      <c r="F258" s="23">
        <f t="shared" si="98"/>
        <v>0</v>
      </c>
      <c r="G258" s="23">
        <f t="shared" si="98"/>
        <v>0</v>
      </c>
      <c r="H258" s="23">
        <f t="shared" si="98"/>
        <v>167</v>
      </c>
      <c r="I258" s="23">
        <f t="shared" si="98"/>
        <v>0</v>
      </c>
      <c r="J258" s="32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</row>
    <row r="259" spans="1:230" s="6" customFormat="1" x14ac:dyDescent="0.3">
      <c r="A259" s="47"/>
      <c r="B259" s="48"/>
      <c r="C259" s="40">
        <v>2024</v>
      </c>
      <c r="D259" s="23">
        <f t="shared" si="98"/>
        <v>227</v>
      </c>
      <c r="E259" s="23">
        <f t="shared" si="98"/>
        <v>0</v>
      </c>
      <c r="F259" s="23">
        <f t="shared" si="98"/>
        <v>0</v>
      </c>
      <c r="G259" s="23">
        <f t="shared" si="98"/>
        <v>0</v>
      </c>
      <c r="H259" s="23">
        <f t="shared" si="98"/>
        <v>227</v>
      </c>
      <c r="I259" s="23">
        <f t="shared" si="98"/>
        <v>0</v>
      </c>
      <c r="J259" s="32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</row>
    <row r="260" spans="1:230" s="6" customFormat="1" x14ac:dyDescent="0.3">
      <c r="A260" s="47"/>
      <c r="B260" s="48"/>
      <c r="C260" s="40">
        <v>2025</v>
      </c>
      <c r="D260" s="23">
        <f t="shared" si="98"/>
        <v>221.6</v>
      </c>
      <c r="E260" s="23">
        <f t="shared" si="98"/>
        <v>0</v>
      </c>
      <c r="F260" s="23">
        <f t="shared" si="98"/>
        <v>0</v>
      </c>
      <c r="G260" s="23">
        <f t="shared" si="98"/>
        <v>0</v>
      </c>
      <c r="H260" s="23">
        <f t="shared" si="98"/>
        <v>221.6</v>
      </c>
      <c r="I260" s="23">
        <f t="shared" si="98"/>
        <v>0</v>
      </c>
      <c r="J260" s="32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</row>
    <row r="261" spans="1:230" s="6" customFormat="1" x14ac:dyDescent="0.3">
      <c r="A261" s="47"/>
      <c r="B261" s="48"/>
      <c r="C261" s="40">
        <v>2026</v>
      </c>
      <c r="D261" s="23">
        <f t="shared" si="98"/>
        <v>239</v>
      </c>
      <c r="E261" s="23">
        <f t="shared" si="98"/>
        <v>0</v>
      </c>
      <c r="F261" s="23">
        <f t="shared" si="98"/>
        <v>0</v>
      </c>
      <c r="G261" s="23">
        <f t="shared" si="98"/>
        <v>0</v>
      </c>
      <c r="H261" s="23">
        <f t="shared" si="98"/>
        <v>239</v>
      </c>
      <c r="I261" s="23">
        <f t="shared" si="98"/>
        <v>0</v>
      </c>
      <c r="J261" s="32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</row>
    <row r="262" spans="1:230" s="6" customFormat="1" x14ac:dyDescent="0.3">
      <c r="A262" s="47"/>
      <c r="B262" s="48"/>
      <c r="C262" s="40">
        <v>2027</v>
      </c>
      <c r="D262" s="23">
        <f t="shared" si="98"/>
        <v>239</v>
      </c>
      <c r="E262" s="23">
        <f t="shared" si="98"/>
        <v>0</v>
      </c>
      <c r="F262" s="23">
        <f t="shared" si="98"/>
        <v>0</v>
      </c>
      <c r="G262" s="23">
        <f t="shared" si="98"/>
        <v>0</v>
      </c>
      <c r="H262" s="23">
        <f>H269</f>
        <v>239</v>
      </c>
      <c r="I262" s="23">
        <f>I269</f>
        <v>0</v>
      </c>
      <c r="J262" s="32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  <c r="HT262" s="5"/>
      <c r="HU262" s="5"/>
      <c r="HV262" s="5"/>
    </row>
    <row r="263" spans="1:230" s="6" customFormat="1" x14ac:dyDescent="0.3">
      <c r="A263" s="47"/>
      <c r="B263" s="48"/>
      <c r="C263" s="40" t="s">
        <v>17</v>
      </c>
      <c r="D263" s="23">
        <f>SUM(D257:D262)</f>
        <v>1269.0999999999999</v>
      </c>
      <c r="E263" s="23">
        <f t="shared" si="98"/>
        <v>0</v>
      </c>
      <c r="F263" s="23">
        <f t="shared" si="98"/>
        <v>0</v>
      </c>
      <c r="G263" s="23">
        <f t="shared" si="98"/>
        <v>0</v>
      </c>
      <c r="H263" s="23">
        <f t="shared" si="98"/>
        <v>1269.0999999999999</v>
      </c>
      <c r="I263" s="23">
        <f t="shared" si="98"/>
        <v>0</v>
      </c>
      <c r="J263" s="32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  <c r="HT263" s="5"/>
      <c r="HU263" s="5"/>
      <c r="HV263" s="5"/>
    </row>
    <row r="264" spans="1:230" s="6" customFormat="1" x14ac:dyDescent="0.3">
      <c r="A264" s="43" t="s">
        <v>46</v>
      </c>
      <c r="B264" s="46"/>
      <c r="C264" s="41">
        <v>2022</v>
      </c>
      <c r="D264" s="22">
        <f t="shared" ref="D264:D269" si="99">SUM(E264:I264)</f>
        <v>175.5</v>
      </c>
      <c r="E264" s="15">
        <v>0</v>
      </c>
      <c r="F264" s="15">
        <v>0</v>
      </c>
      <c r="G264" s="15">
        <v>0</v>
      </c>
      <c r="H264" s="15">
        <v>175.5</v>
      </c>
      <c r="I264" s="15">
        <v>0</v>
      </c>
      <c r="J264" s="32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  <c r="HP264" s="5"/>
      <c r="HQ264" s="5"/>
      <c r="HR264" s="5"/>
      <c r="HS264" s="5"/>
      <c r="HT264" s="5"/>
      <c r="HU264" s="5"/>
      <c r="HV264" s="5"/>
    </row>
    <row r="265" spans="1:230" s="6" customFormat="1" x14ac:dyDescent="0.3">
      <c r="A265" s="44"/>
      <c r="B265" s="46"/>
      <c r="C265" s="41">
        <v>2023</v>
      </c>
      <c r="D265" s="22">
        <f t="shared" si="99"/>
        <v>167</v>
      </c>
      <c r="E265" s="15">
        <v>0</v>
      </c>
      <c r="F265" s="15">
        <v>0</v>
      </c>
      <c r="G265" s="15">
        <v>0</v>
      </c>
      <c r="H265" s="15">
        <v>167</v>
      </c>
      <c r="I265" s="15">
        <v>0</v>
      </c>
      <c r="J265" s="32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  <c r="HT265" s="5"/>
      <c r="HU265" s="5"/>
      <c r="HV265" s="5"/>
    </row>
    <row r="266" spans="1:230" s="6" customFormat="1" x14ac:dyDescent="0.3">
      <c r="A266" s="44"/>
      <c r="B266" s="46"/>
      <c r="C266" s="41">
        <v>2024</v>
      </c>
      <c r="D266" s="22">
        <f t="shared" si="99"/>
        <v>227</v>
      </c>
      <c r="E266" s="15">
        <v>0</v>
      </c>
      <c r="F266" s="15">
        <v>0</v>
      </c>
      <c r="G266" s="15">
        <v>0</v>
      </c>
      <c r="H266" s="15">
        <v>227</v>
      </c>
      <c r="I266" s="15">
        <v>0</v>
      </c>
      <c r="J266" s="32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</row>
    <row r="267" spans="1:230" s="6" customFormat="1" x14ac:dyDescent="0.3">
      <c r="A267" s="44"/>
      <c r="B267" s="46"/>
      <c r="C267" s="41">
        <v>2025</v>
      </c>
      <c r="D267" s="22">
        <f t="shared" si="99"/>
        <v>221.6</v>
      </c>
      <c r="E267" s="15">
        <v>0</v>
      </c>
      <c r="F267" s="15">
        <v>0</v>
      </c>
      <c r="G267" s="15">
        <v>0</v>
      </c>
      <c r="H267" s="15">
        <v>221.6</v>
      </c>
      <c r="I267" s="15">
        <v>0</v>
      </c>
      <c r="J267" s="32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  <c r="HT267" s="5"/>
      <c r="HU267" s="5"/>
      <c r="HV267" s="5"/>
    </row>
    <row r="268" spans="1:230" s="6" customFormat="1" x14ac:dyDescent="0.3">
      <c r="A268" s="44"/>
      <c r="B268" s="46"/>
      <c r="C268" s="41">
        <v>2026</v>
      </c>
      <c r="D268" s="22">
        <f t="shared" si="99"/>
        <v>239</v>
      </c>
      <c r="E268" s="15">
        <v>0</v>
      </c>
      <c r="F268" s="15">
        <v>0</v>
      </c>
      <c r="G268" s="15">
        <v>0</v>
      </c>
      <c r="H268" s="15">
        <v>239</v>
      </c>
      <c r="I268" s="15">
        <v>0</v>
      </c>
      <c r="J268" s="32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  <c r="HT268" s="5"/>
      <c r="HU268" s="5"/>
      <c r="HV268" s="5"/>
    </row>
    <row r="269" spans="1:230" s="6" customFormat="1" x14ac:dyDescent="0.3">
      <c r="A269" s="44"/>
      <c r="B269" s="46"/>
      <c r="C269" s="41">
        <v>2027</v>
      </c>
      <c r="D269" s="22">
        <f t="shared" si="99"/>
        <v>239</v>
      </c>
      <c r="E269" s="15">
        <v>0</v>
      </c>
      <c r="F269" s="15">
        <v>0</v>
      </c>
      <c r="G269" s="15">
        <v>0</v>
      </c>
      <c r="H269" s="15">
        <v>239</v>
      </c>
      <c r="I269" s="15">
        <v>0</v>
      </c>
      <c r="J269" s="32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  <c r="HT269" s="5"/>
      <c r="HU269" s="5"/>
      <c r="HV269" s="5"/>
    </row>
    <row r="270" spans="1:230" s="6" customFormat="1" x14ac:dyDescent="0.3">
      <c r="A270" s="45"/>
      <c r="B270" s="46"/>
      <c r="C270" s="41" t="s">
        <v>17</v>
      </c>
      <c r="D270" s="22">
        <f>SUM(D264:D269)</f>
        <v>1269.0999999999999</v>
      </c>
      <c r="E270" s="22">
        <f t="shared" ref="E270:I270" si="100">SUM(E264:E269)</f>
        <v>0</v>
      </c>
      <c r="F270" s="22">
        <f t="shared" si="100"/>
        <v>0</v>
      </c>
      <c r="G270" s="22">
        <f t="shared" si="100"/>
        <v>0</v>
      </c>
      <c r="H270" s="22">
        <f t="shared" si="100"/>
        <v>1269.0999999999999</v>
      </c>
      <c r="I270" s="22">
        <f t="shared" si="100"/>
        <v>0</v>
      </c>
      <c r="J270" s="32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  <c r="HT270" s="5"/>
      <c r="HU270" s="5"/>
      <c r="HV270" s="5"/>
    </row>
    <row r="271" spans="1:230" s="6" customFormat="1" x14ac:dyDescent="0.3">
      <c r="A271" s="42" t="s">
        <v>75</v>
      </c>
      <c r="B271" s="17"/>
      <c r="C271" s="18"/>
      <c r="D271" s="19"/>
      <c r="E271" s="20"/>
      <c r="F271" s="20"/>
      <c r="G271" s="20"/>
      <c r="H271" s="20"/>
      <c r="I271" s="21"/>
      <c r="J271" s="32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  <c r="HT271" s="5"/>
      <c r="HU271" s="5"/>
      <c r="HV271" s="5"/>
    </row>
    <row r="272" spans="1:230" s="6" customFormat="1" x14ac:dyDescent="0.3">
      <c r="A272" s="47" t="s">
        <v>17</v>
      </c>
      <c r="B272" s="48"/>
      <c r="C272" s="40">
        <v>2022</v>
      </c>
      <c r="D272" s="16">
        <f t="shared" ref="D272:I273" si="101">D279+D286+D289</f>
        <v>3669</v>
      </c>
      <c r="E272" s="16">
        <f t="shared" si="101"/>
        <v>132.1</v>
      </c>
      <c r="F272" s="16">
        <f t="shared" si="101"/>
        <v>1081.3</v>
      </c>
      <c r="G272" s="16">
        <f t="shared" si="101"/>
        <v>0</v>
      </c>
      <c r="H272" s="16">
        <f t="shared" si="101"/>
        <v>2455.6000000000004</v>
      </c>
      <c r="I272" s="16">
        <f t="shared" si="101"/>
        <v>0</v>
      </c>
      <c r="J272" s="32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  <c r="HT272" s="5"/>
      <c r="HU272" s="5"/>
      <c r="HV272" s="5"/>
    </row>
    <row r="273" spans="1:230" s="6" customFormat="1" x14ac:dyDescent="0.3">
      <c r="A273" s="47"/>
      <c r="B273" s="48"/>
      <c r="C273" s="40">
        <v>2023</v>
      </c>
      <c r="D273" s="16">
        <f t="shared" si="101"/>
        <v>3785.8</v>
      </c>
      <c r="E273" s="16">
        <f t="shared" si="101"/>
        <v>204.2</v>
      </c>
      <c r="F273" s="16">
        <f t="shared" si="101"/>
        <v>1274.4000000000001</v>
      </c>
      <c r="G273" s="16">
        <f t="shared" si="101"/>
        <v>0</v>
      </c>
      <c r="H273" s="16">
        <f t="shared" si="101"/>
        <v>2307.1999999999998</v>
      </c>
      <c r="I273" s="16">
        <f t="shared" si="101"/>
        <v>0</v>
      </c>
      <c r="J273" s="32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  <c r="HL273" s="5"/>
      <c r="HM273" s="5"/>
      <c r="HN273" s="5"/>
      <c r="HO273" s="5"/>
      <c r="HP273" s="5"/>
      <c r="HQ273" s="5"/>
      <c r="HR273" s="5"/>
      <c r="HS273" s="5"/>
      <c r="HT273" s="5"/>
      <c r="HU273" s="5"/>
      <c r="HV273" s="5"/>
    </row>
    <row r="274" spans="1:230" s="6" customFormat="1" x14ac:dyDescent="0.3">
      <c r="A274" s="47"/>
      <c r="B274" s="48"/>
      <c r="C274" s="40">
        <v>2024</v>
      </c>
      <c r="D274" s="16">
        <f t="shared" ref="D274:I274" si="102">D281+D291+D293</f>
        <v>12583.6</v>
      </c>
      <c r="E274" s="16">
        <f t="shared" si="102"/>
        <v>0</v>
      </c>
      <c r="F274" s="16">
        <f t="shared" si="102"/>
        <v>0</v>
      </c>
      <c r="G274" s="16">
        <f t="shared" si="102"/>
        <v>5578</v>
      </c>
      <c r="H274" s="16">
        <f t="shared" si="102"/>
        <v>7005.6</v>
      </c>
      <c r="I274" s="16">
        <f t="shared" si="102"/>
        <v>0</v>
      </c>
      <c r="J274" s="32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  <c r="HP274" s="5"/>
      <c r="HQ274" s="5"/>
      <c r="HR274" s="5"/>
      <c r="HS274" s="5"/>
      <c r="HT274" s="5"/>
      <c r="HU274" s="5"/>
      <c r="HV274" s="5"/>
    </row>
    <row r="275" spans="1:230" s="6" customFormat="1" x14ac:dyDescent="0.3">
      <c r="A275" s="47"/>
      <c r="B275" s="48"/>
      <c r="C275" s="40">
        <v>2025</v>
      </c>
      <c r="D275" s="16">
        <f>SUM(E275:I275)</f>
        <v>3346.5</v>
      </c>
      <c r="E275" s="16">
        <f t="shared" ref="E275:G275" si="103">E282+E295+E299</f>
        <v>0</v>
      </c>
      <c r="F275" s="16">
        <f t="shared" si="103"/>
        <v>0</v>
      </c>
      <c r="G275" s="16">
        <f t="shared" si="103"/>
        <v>2564.6</v>
      </c>
      <c r="H275" s="16">
        <f>H282+H295+H299</f>
        <v>781.9</v>
      </c>
      <c r="I275" s="16">
        <f>I282+I295+I299</f>
        <v>0</v>
      </c>
      <c r="J275" s="32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  <c r="HP275" s="5"/>
      <c r="HQ275" s="5"/>
      <c r="HR275" s="5"/>
      <c r="HS275" s="5"/>
      <c r="HT275" s="5"/>
      <c r="HU275" s="5"/>
      <c r="HV275" s="5"/>
    </row>
    <row r="276" spans="1:230" s="6" customFormat="1" x14ac:dyDescent="0.3">
      <c r="A276" s="47"/>
      <c r="B276" s="48"/>
      <c r="C276" s="40">
        <v>2026</v>
      </c>
      <c r="D276" s="16">
        <f>SUM(E276:I276)</f>
        <v>12</v>
      </c>
      <c r="E276" s="16">
        <f t="shared" ref="E276:I277" si="104">E283</f>
        <v>0</v>
      </c>
      <c r="F276" s="16">
        <f t="shared" si="104"/>
        <v>0</v>
      </c>
      <c r="G276" s="16">
        <f t="shared" si="104"/>
        <v>0</v>
      </c>
      <c r="H276" s="16">
        <f t="shared" si="104"/>
        <v>12</v>
      </c>
      <c r="I276" s="16">
        <f t="shared" si="104"/>
        <v>0</v>
      </c>
      <c r="J276" s="32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  <c r="HL276" s="5"/>
      <c r="HM276" s="5"/>
      <c r="HN276" s="5"/>
      <c r="HO276" s="5"/>
      <c r="HP276" s="5"/>
      <c r="HQ276" s="5"/>
      <c r="HR276" s="5"/>
      <c r="HS276" s="5"/>
      <c r="HT276" s="5"/>
      <c r="HU276" s="5"/>
      <c r="HV276" s="5"/>
    </row>
    <row r="277" spans="1:230" s="6" customFormat="1" x14ac:dyDescent="0.3">
      <c r="A277" s="47"/>
      <c r="B277" s="48"/>
      <c r="C277" s="40">
        <v>2027</v>
      </c>
      <c r="D277" s="16">
        <f>SUM(E277:I277)</f>
        <v>12</v>
      </c>
      <c r="E277" s="16">
        <f t="shared" si="104"/>
        <v>0</v>
      </c>
      <c r="F277" s="16">
        <f t="shared" si="104"/>
        <v>0</v>
      </c>
      <c r="G277" s="16">
        <f t="shared" si="104"/>
        <v>0</v>
      </c>
      <c r="H277" s="16">
        <f t="shared" si="104"/>
        <v>12</v>
      </c>
      <c r="I277" s="16">
        <f t="shared" si="104"/>
        <v>0</v>
      </c>
      <c r="J277" s="32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  <c r="HP277" s="5"/>
      <c r="HQ277" s="5"/>
      <c r="HR277" s="5"/>
      <c r="HS277" s="5"/>
      <c r="HT277" s="5"/>
      <c r="HU277" s="5"/>
      <c r="HV277" s="5"/>
    </row>
    <row r="278" spans="1:230" s="6" customFormat="1" x14ac:dyDescent="0.3">
      <c r="A278" s="47"/>
      <c r="B278" s="48"/>
      <c r="C278" s="40" t="s">
        <v>17</v>
      </c>
      <c r="D278" s="16">
        <f>SUM(D272:D277)</f>
        <v>23408.9</v>
      </c>
      <c r="E278" s="16">
        <f t="shared" ref="E278:I278" si="105">SUM(E272:E277)</f>
        <v>336.29999999999995</v>
      </c>
      <c r="F278" s="16">
        <f t="shared" si="105"/>
        <v>2355.6999999999998</v>
      </c>
      <c r="G278" s="16">
        <f t="shared" si="105"/>
        <v>8142.6</v>
      </c>
      <c r="H278" s="16">
        <f t="shared" si="105"/>
        <v>12574.300000000001</v>
      </c>
      <c r="I278" s="16">
        <f t="shared" si="105"/>
        <v>0</v>
      </c>
      <c r="J278" s="32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  <c r="HP278" s="5"/>
      <c r="HQ278" s="5"/>
      <c r="HR278" s="5"/>
      <c r="HS278" s="5"/>
      <c r="HT278" s="5"/>
      <c r="HU278" s="5"/>
      <c r="HV278" s="5"/>
    </row>
    <row r="279" spans="1:230" s="6" customFormat="1" x14ac:dyDescent="0.3">
      <c r="A279" s="43" t="s">
        <v>47</v>
      </c>
      <c r="B279" s="46"/>
      <c r="C279" s="41">
        <v>2022</v>
      </c>
      <c r="D279" s="15">
        <f t="shared" ref="D279:D284" si="106">SUM(E279:I279)</f>
        <v>2364.3000000000002</v>
      </c>
      <c r="E279" s="15">
        <v>0</v>
      </c>
      <c r="F279" s="15">
        <v>0</v>
      </c>
      <c r="G279" s="15">
        <v>0</v>
      </c>
      <c r="H279" s="15">
        <v>2364.3000000000002</v>
      </c>
      <c r="I279" s="15">
        <v>0</v>
      </c>
      <c r="J279" s="32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  <c r="HP279" s="5"/>
      <c r="HQ279" s="5"/>
      <c r="HR279" s="5"/>
      <c r="HS279" s="5"/>
      <c r="HT279" s="5"/>
      <c r="HU279" s="5"/>
      <c r="HV279" s="5"/>
    </row>
    <row r="280" spans="1:230" s="6" customFormat="1" x14ac:dyDescent="0.3">
      <c r="A280" s="44"/>
      <c r="B280" s="46"/>
      <c r="C280" s="41">
        <v>2023</v>
      </c>
      <c r="D280" s="15">
        <f t="shared" si="106"/>
        <v>630.70000000000005</v>
      </c>
      <c r="E280" s="15">
        <v>0</v>
      </c>
      <c r="F280" s="15">
        <v>0</v>
      </c>
      <c r="G280" s="15">
        <v>0</v>
      </c>
      <c r="H280" s="15">
        <v>630.70000000000005</v>
      </c>
      <c r="I280" s="15">
        <v>0</v>
      </c>
      <c r="J280" s="32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  <c r="HP280" s="5"/>
      <c r="HQ280" s="5"/>
      <c r="HR280" s="5"/>
      <c r="HS280" s="5"/>
      <c r="HT280" s="5"/>
      <c r="HU280" s="5"/>
      <c r="HV280" s="5"/>
    </row>
    <row r="281" spans="1:230" s="6" customFormat="1" x14ac:dyDescent="0.3">
      <c r="A281" s="44"/>
      <c r="B281" s="46"/>
      <c r="C281" s="41">
        <v>2024</v>
      </c>
      <c r="D281" s="15">
        <f t="shared" si="106"/>
        <v>2865.6</v>
      </c>
      <c r="E281" s="15">
        <v>0</v>
      </c>
      <c r="F281" s="15">
        <v>0</v>
      </c>
      <c r="G281" s="15">
        <v>0</v>
      </c>
      <c r="H281" s="15">
        <v>2865.6</v>
      </c>
      <c r="I281" s="15">
        <v>0</v>
      </c>
      <c r="J281" s="32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  <c r="HP281" s="5"/>
      <c r="HQ281" s="5"/>
      <c r="HR281" s="5"/>
      <c r="HS281" s="5"/>
      <c r="HT281" s="5"/>
      <c r="HU281" s="5"/>
      <c r="HV281" s="5"/>
    </row>
    <row r="282" spans="1:230" s="6" customFormat="1" x14ac:dyDescent="0.3">
      <c r="A282" s="44"/>
      <c r="B282" s="46"/>
      <c r="C282" s="41">
        <v>2025</v>
      </c>
      <c r="D282" s="15">
        <f t="shared" si="106"/>
        <v>628.4</v>
      </c>
      <c r="E282" s="15">
        <v>0</v>
      </c>
      <c r="F282" s="15">
        <v>0</v>
      </c>
      <c r="G282" s="15">
        <v>0</v>
      </c>
      <c r="H282" s="15">
        <v>628.4</v>
      </c>
      <c r="I282" s="15">
        <v>0</v>
      </c>
      <c r="J282" s="32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  <c r="HQ282" s="5"/>
      <c r="HR282" s="5"/>
      <c r="HS282" s="5"/>
      <c r="HT282" s="5"/>
      <c r="HU282" s="5"/>
      <c r="HV282" s="5"/>
    </row>
    <row r="283" spans="1:230" s="6" customFormat="1" x14ac:dyDescent="0.3">
      <c r="A283" s="44"/>
      <c r="B283" s="46"/>
      <c r="C283" s="41">
        <v>2026</v>
      </c>
      <c r="D283" s="15">
        <f t="shared" si="106"/>
        <v>12</v>
      </c>
      <c r="E283" s="15">
        <v>0</v>
      </c>
      <c r="F283" s="15">
        <v>0</v>
      </c>
      <c r="G283" s="15">
        <v>0</v>
      </c>
      <c r="H283" s="15">
        <v>12</v>
      </c>
      <c r="I283" s="15">
        <v>0</v>
      </c>
      <c r="J283" s="32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  <c r="HL283" s="5"/>
      <c r="HM283" s="5"/>
      <c r="HN283" s="5"/>
      <c r="HO283" s="5"/>
      <c r="HP283" s="5"/>
      <c r="HQ283" s="5"/>
      <c r="HR283" s="5"/>
      <c r="HS283" s="5"/>
      <c r="HT283" s="5"/>
      <c r="HU283" s="5"/>
      <c r="HV283" s="5"/>
    </row>
    <row r="284" spans="1:230" s="6" customFormat="1" x14ac:dyDescent="0.3">
      <c r="A284" s="44"/>
      <c r="B284" s="46"/>
      <c r="C284" s="41">
        <v>2027</v>
      </c>
      <c r="D284" s="15">
        <f t="shared" si="106"/>
        <v>12</v>
      </c>
      <c r="E284" s="15">
        <v>0</v>
      </c>
      <c r="F284" s="15">
        <v>0</v>
      </c>
      <c r="G284" s="15">
        <v>0</v>
      </c>
      <c r="H284" s="15">
        <v>12</v>
      </c>
      <c r="I284" s="15">
        <v>0</v>
      </c>
      <c r="J284" s="32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  <c r="HP284" s="5"/>
      <c r="HQ284" s="5"/>
      <c r="HR284" s="5"/>
      <c r="HS284" s="5"/>
      <c r="HT284" s="5"/>
      <c r="HU284" s="5"/>
      <c r="HV284" s="5"/>
    </row>
    <row r="285" spans="1:230" s="6" customFormat="1" x14ac:dyDescent="0.3">
      <c r="A285" s="45"/>
      <c r="B285" s="46"/>
      <c r="C285" s="41" t="s">
        <v>17</v>
      </c>
      <c r="D285" s="15">
        <f>SUM(D279:D284)</f>
        <v>6513</v>
      </c>
      <c r="E285" s="15">
        <f t="shared" ref="E285:I285" si="107">SUM(E279:E284)</f>
        <v>0</v>
      </c>
      <c r="F285" s="15">
        <f t="shared" si="107"/>
        <v>0</v>
      </c>
      <c r="G285" s="15">
        <f t="shared" si="107"/>
        <v>0</v>
      </c>
      <c r="H285" s="15">
        <f t="shared" si="107"/>
        <v>6513</v>
      </c>
      <c r="I285" s="15">
        <f t="shared" si="107"/>
        <v>0</v>
      </c>
      <c r="J285" s="32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  <c r="HL285" s="5"/>
      <c r="HM285" s="5"/>
      <c r="HN285" s="5"/>
      <c r="HO285" s="5"/>
      <c r="HP285" s="5"/>
      <c r="HQ285" s="5"/>
      <c r="HR285" s="5"/>
      <c r="HS285" s="5"/>
      <c r="HT285" s="5"/>
      <c r="HU285" s="5"/>
      <c r="HV285" s="5"/>
    </row>
    <row r="286" spans="1:230" s="6" customFormat="1" x14ac:dyDescent="0.3">
      <c r="A286" s="43" t="s">
        <v>67</v>
      </c>
      <c r="B286" s="46"/>
      <c r="C286" s="41">
        <v>2022</v>
      </c>
      <c r="D286" s="15">
        <f>SUM(E286:I286)</f>
        <v>1304.6999999999998</v>
      </c>
      <c r="E286" s="15">
        <v>132.1</v>
      </c>
      <c r="F286" s="15">
        <v>1081.3</v>
      </c>
      <c r="G286" s="15">
        <v>0</v>
      </c>
      <c r="H286" s="15">
        <v>91.3</v>
      </c>
      <c r="I286" s="15">
        <v>0</v>
      </c>
      <c r="J286" s="32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  <c r="HT286" s="5"/>
      <c r="HU286" s="5"/>
      <c r="HV286" s="5"/>
    </row>
    <row r="287" spans="1:230" s="6" customFormat="1" x14ac:dyDescent="0.3">
      <c r="A287" s="44"/>
      <c r="B287" s="46"/>
      <c r="C287" s="41">
        <v>2023</v>
      </c>
      <c r="D287" s="15">
        <f>SUM(E287:I287)</f>
        <v>3122.1000000000004</v>
      </c>
      <c r="E287" s="15">
        <v>204.2</v>
      </c>
      <c r="F287" s="15">
        <v>1274.4000000000001</v>
      </c>
      <c r="G287" s="15">
        <v>0</v>
      </c>
      <c r="H287" s="15">
        <v>1643.5</v>
      </c>
      <c r="I287" s="15">
        <v>0</v>
      </c>
      <c r="J287" s="32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  <c r="HT287" s="5"/>
      <c r="HU287" s="5"/>
      <c r="HV287" s="5"/>
    </row>
    <row r="288" spans="1:230" s="6" customFormat="1" x14ac:dyDescent="0.3">
      <c r="A288" s="45"/>
      <c r="B288" s="46"/>
      <c r="C288" s="41" t="s">
        <v>17</v>
      </c>
      <c r="D288" s="15">
        <f>SUM(D286:D287)</f>
        <v>4426.8</v>
      </c>
      <c r="E288" s="15">
        <f t="shared" ref="E288:I288" si="108">SUM(E286:E287)</f>
        <v>336.29999999999995</v>
      </c>
      <c r="F288" s="15">
        <f t="shared" si="108"/>
        <v>2355.6999999999998</v>
      </c>
      <c r="G288" s="15">
        <f t="shared" si="108"/>
        <v>0</v>
      </c>
      <c r="H288" s="15">
        <f t="shared" si="108"/>
        <v>1734.8</v>
      </c>
      <c r="I288" s="15">
        <f t="shared" si="108"/>
        <v>0</v>
      </c>
      <c r="J288" s="32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  <c r="HT288" s="5"/>
      <c r="HU288" s="5"/>
      <c r="HV288" s="5"/>
    </row>
    <row r="289" spans="1:230" s="6" customFormat="1" ht="18.75" customHeight="1" x14ac:dyDescent="0.3">
      <c r="A289" s="43" t="s">
        <v>48</v>
      </c>
      <c r="B289" s="46"/>
      <c r="C289" s="41">
        <v>2022</v>
      </c>
      <c r="D289" s="15">
        <f>SUM(E289:I289)</f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32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  <c r="HT289" s="5"/>
      <c r="HU289" s="5"/>
      <c r="HV289" s="5"/>
    </row>
    <row r="290" spans="1:230" s="6" customFormat="1" x14ac:dyDescent="0.3">
      <c r="A290" s="44"/>
      <c r="B290" s="46"/>
      <c r="C290" s="41">
        <v>2023</v>
      </c>
      <c r="D290" s="15">
        <f>SUM(E290:I290)</f>
        <v>33</v>
      </c>
      <c r="E290" s="15">
        <v>0</v>
      </c>
      <c r="F290" s="15">
        <v>0</v>
      </c>
      <c r="G290" s="15">
        <v>0</v>
      </c>
      <c r="H290" s="15">
        <v>33</v>
      </c>
      <c r="I290" s="15">
        <v>0</v>
      </c>
      <c r="J290" s="32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  <c r="HT290" s="5"/>
      <c r="HU290" s="5"/>
      <c r="HV290" s="5"/>
    </row>
    <row r="291" spans="1:230" s="6" customFormat="1" x14ac:dyDescent="0.3">
      <c r="A291" s="44"/>
      <c r="B291" s="46"/>
      <c r="C291" s="41">
        <v>2024</v>
      </c>
      <c r="D291" s="15">
        <f>SUM(E291:I291)</f>
        <v>5578</v>
      </c>
      <c r="E291" s="15">
        <v>0</v>
      </c>
      <c r="F291" s="15">
        <v>0</v>
      </c>
      <c r="G291" s="15">
        <v>5578</v>
      </c>
      <c r="H291" s="15">
        <v>0</v>
      </c>
      <c r="I291" s="15">
        <v>0</v>
      </c>
      <c r="J291" s="32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  <c r="HT291" s="5"/>
      <c r="HU291" s="5"/>
      <c r="HV291" s="5"/>
    </row>
    <row r="292" spans="1:230" s="6" customFormat="1" x14ac:dyDescent="0.3">
      <c r="A292" s="45"/>
      <c r="B292" s="46"/>
      <c r="C292" s="41" t="s">
        <v>17</v>
      </c>
      <c r="D292" s="15">
        <f t="shared" ref="D292:I292" si="109">SUM(D289:D291)</f>
        <v>5611</v>
      </c>
      <c r="E292" s="15">
        <f t="shared" si="109"/>
        <v>0</v>
      </c>
      <c r="F292" s="15">
        <f t="shared" si="109"/>
        <v>0</v>
      </c>
      <c r="G292" s="15">
        <f t="shared" si="109"/>
        <v>5578</v>
      </c>
      <c r="H292" s="15">
        <f t="shared" si="109"/>
        <v>33</v>
      </c>
      <c r="I292" s="15">
        <f t="shared" si="109"/>
        <v>0</v>
      </c>
      <c r="J292" s="32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  <c r="HT292" s="5"/>
      <c r="HU292" s="5"/>
      <c r="HV292" s="5"/>
    </row>
    <row r="293" spans="1:230" s="6" customFormat="1" ht="18" customHeight="1" x14ac:dyDescent="0.3">
      <c r="A293" s="43" t="s">
        <v>25</v>
      </c>
      <c r="B293" s="52"/>
      <c r="C293" s="41">
        <v>2024</v>
      </c>
      <c r="D293" s="15">
        <f>SUM(E293:I293)</f>
        <v>4140</v>
      </c>
      <c r="E293" s="15">
        <v>0</v>
      </c>
      <c r="F293" s="15">
        <v>0</v>
      </c>
      <c r="G293" s="15">
        <v>0</v>
      </c>
      <c r="H293" s="15">
        <v>4140</v>
      </c>
      <c r="I293" s="15">
        <v>0</v>
      </c>
      <c r="J293" s="32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  <c r="HT293" s="5"/>
      <c r="HU293" s="5"/>
      <c r="HV293" s="5"/>
    </row>
    <row r="294" spans="1:230" s="6" customFormat="1" ht="22.5" customHeight="1" x14ac:dyDescent="0.3">
      <c r="A294" s="45"/>
      <c r="B294" s="53"/>
      <c r="C294" s="41" t="s">
        <v>17</v>
      </c>
      <c r="D294" s="15">
        <f t="shared" ref="D294:I294" si="110">SUM(D293:D293)</f>
        <v>4140</v>
      </c>
      <c r="E294" s="15">
        <f t="shared" si="110"/>
        <v>0</v>
      </c>
      <c r="F294" s="15">
        <f t="shared" si="110"/>
        <v>0</v>
      </c>
      <c r="G294" s="15">
        <f t="shared" si="110"/>
        <v>0</v>
      </c>
      <c r="H294" s="15">
        <f t="shared" si="110"/>
        <v>4140</v>
      </c>
      <c r="I294" s="15">
        <f t="shared" si="110"/>
        <v>0</v>
      </c>
      <c r="J294" s="32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  <c r="HT294" s="5"/>
      <c r="HU294" s="5"/>
      <c r="HV294" s="5"/>
    </row>
    <row r="295" spans="1:230" s="6" customFormat="1" x14ac:dyDescent="0.3">
      <c r="A295" s="43" t="s">
        <v>88</v>
      </c>
      <c r="B295" s="46"/>
      <c r="C295" s="41">
        <v>2025</v>
      </c>
      <c r="D295" s="15">
        <f t="shared" ref="D295:D297" si="111">SUM(E295:I295)</f>
        <v>1918.7</v>
      </c>
      <c r="E295" s="15">
        <v>0</v>
      </c>
      <c r="F295" s="15">
        <v>0</v>
      </c>
      <c r="G295" s="15">
        <v>1765.2</v>
      </c>
      <c r="H295" s="15">
        <v>153.5</v>
      </c>
      <c r="I295" s="15">
        <v>0</v>
      </c>
      <c r="J295" s="32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  <c r="HT295" s="5"/>
      <c r="HU295" s="5"/>
      <c r="HV295" s="5"/>
    </row>
    <row r="296" spans="1:230" s="6" customFormat="1" x14ac:dyDescent="0.3">
      <c r="A296" s="44"/>
      <c r="B296" s="46"/>
      <c r="C296" s="41">
        <v>2026</v>
      </c>
      <c r="D296" s="15">
        <f t="shared" si="111"/>
        <v>0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32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  <c r="HT296" s="5"/>
      <c r="HU296" s="5"/>
      <c r="HV296" s="5"/>
    </row>
    <row r="297" spans="1:230" s="6" customFormat="1" x14ac:dyDescent="0.3">
      <c r="A297" s="44"/>
      <c r="B297" s="46"/>
      <c r="C297" s="41">
        <v>2027</v>
      </c>
      <c r="D297" s="15">
        <f t="shared" si="111"/>
        <v>0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32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  <c r="HP297" s="5"/>
      <c r="HQ297" s="5"/>
      <c r="HR297" s="5"/>
      <c r="HS297" s="5"/>
      <c r="HT297" s="5"/>
      <c r="HU297" s="5"/>
      <c r="HV297" s="5"/>
    </row>
    <row r="298" spans="1:230" s="6" customFormat="1" x14ac:dyDescent="0.3">
      <c r="A298" s="45"/>
      <c r="B298" s="46"/>
      <c r="C298" s="41" t="s">
        <v>17</v>
      </c>
      <c r="D298" s="15">
        <f t="shared" ref="D298:I298" si="112">SUM(D295:D297)</f>
        <v>1918.7</v>
      </c>
      <c r="E298" s="15">
        <f t="shared" si="112"/>
        <v>0</v>
      </c>
      <c r="F298" s="15">
        <f t="shared" si="112"/>
        <v>0</v>
      </c>
      <c r="G298" s="15">
        <f t="shared" si="112"/>
        <v>1765.2</v>
      </c>
      <c r="H298" s="15">
        <f t="shared" si="112"/>
        <v>153.5</v>
      </c>
      <c r="I298" s="15">
        <f t="shared" si="112"/>
        <v>0</v>
      </c>
      <c r="J298" s="32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  <c r="HT298" s="5"/>
      <c r="HU298" s="5"/>
      <c r="HV298" s="5"/>
    </row>
    <row r="299" spans="1:230" s="6" customFormat="1" x14ac:dyDescent="0.3">
      <c r="A299" s="43" t="s">
        <v>87</v>
      </c>
      <c r="B299" s="46"/>
      <c r="C299" s="41">
        <v>2025</v>
      </c>
      <c r="D299" s="15">
        <f t="shared" ref="D299:D301" si="113">SUM(E299:I299)</f>
        <v>799.4</v>
      </c>
      <c r="E299" s="15">
        <v>0</v>
      </c>
      <c r="F299" s="15">
        <v>0</v>
      </c>
      <c r="G299" s="15">
        <v>799.4</v>
      </c>
      <c r="H299" s="15">
        <v>0</v>
      </c>
      <c r="I299" s="15">
        <v>0</v>
      </c>
      <c r="J299" s="32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  <c r="HT299" s="5"/>
      <c r="HU299" s="5"/>
      <c r="HV299" s="5"/>
    </row>
    <row r="300" spans="1:230" s="6" customFormat="1" x14ac:dyDescent="0.3">
      <c r="A300" s="44"/>
      <c r="B300" s="46"/>
      <c r="C300" s="41">
        <v>2026</v>
      </c>
      <c r="D300" s="15">
        <f t="shared" si="113"/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32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  <c r="HT300" s="5"/>
      <c r="HU300" s="5"/>
      <c r="HV300" s="5"/>
    </row>
    <row r="301" spans="1:230" s="6" customFormat="1" x14ac:dyDescent="0.3">
      <c r="A301" s="44"/>
      <c r="B301" s="46"/>
      <c r="C301" s="41">
        <v>2027</v>
      </c>
      <c r="D301" s="15">
        <f t="shared" si="113"/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32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  <c r="HT301" s="5"/>
      <c r="HU301" s="5"/>
      <c r="HV301" s="5"/>
    </row>
    <row r="302" spans="1:230" s="6" customFormat="1" x14ac:dyDescent="0.3">
      <c r="A302" s="45"/>
      <c r="B302" s="46"/>
      <c r="C302" s="41" t="s">
        <v>17</v>
      </c>
      <c r="D302" s="15">
        <f t="shared" ref="D302:I302" si="114">SUM(D299:D301)</f>
        <v>799.4</v>
      </c>
      <c r="E302" s="15">
        <f t="shared" si="114"/>
        <v>0</v>
      </c>
      <c r="F302" s="15">
        <f t="shared" si="114"/>
        <v>0</v>
      </c>
      <c r="G302" s="15">
        <f t="shared" si="114"/>
        <v>799.4</v>
      </c>
      <c r="H302" s="15">
        <f t="shared" si="114"/>
        <v>0</v>
      </c>
      <c r="I302" s="15">
        <f t="shared" si="114"/>
        <v>0</v>
      </c>
      <c r="J302" s="32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  <c r="HL302" s="5"/>
      <c r="HM302" s="5"/>
      <c r="HN302" s="5"/>
      <c r="HO302" s="5"/>
      <c r="HP302" s="5"/>
      <c r="HQ302" s="5"/>
      <c r="HR302" s="5"/>
      <c r="HS302" s="5"/>
      <c r="HT302" s="5"/>
      <c r="HU302" s="5"/>
      <c r="HV302" s="5"/>
    </row>
    <row r="303" spans="1:230" s="6" customFormat="1" ht="28.5" customHeight="1" x14ac:dyDescent="0.3">
      <c r="A303" s="55" t="s">
        <v>76</v>
      </c>
      <c r="B303" s="56"/>
      <c r="C303" s="56"/>
      <c r="D303" s="56"/>
      <c r="E303" s="56"/>
      <c r="F303" s="56"/>
      <c r="G303" s="56"/>
      <c r="H303" s="56"/>
      <c r="I303" s="57"/>
      <c r="J303" s="32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  <c r="HH303" s="5"/>
      <c r="HI303" s="5"/>
      <c r="HJ303" s="5"/>
      <c r="HK303" s="5"/>
      <c r="HL303" s="5"/>
      <c r="HM303" s="5"/>
      <c r="HN303" s="5"/>
      <c r="HO303" s="5"/>
      <c r="HP303" s="5"/>
      <c r="HQ303" s="5"/>
      <c r="HR303" s="5"/>
      <c r="HS303" s="5"/>
      <c r="HT303" s="5"/>
      <c r="HU303" s="5"/>
      <c r="HV303" s="5"/>
    </row>
    <row r="304" spans="1:230" s="6" customFormat="1" x14ac:dyDescent="0.3">
      <c r="A304" s="49" t="s">
        <v>17</v>
      </c>
      <c r="B304" s="48"/>
      <c r="C304" s="40">
        <v>2022</v>
      </c>
      <c r="D304" s="16">
        <f t="shared" ref="D304:I305" si="115">D311</f>
        <v>1761.2</v>
      </c>
      <c r="E304" s="16">
        <f t="shared" si="115"/>
        <v>0</v>
      </c>
      <c r="F304" s="16">
        <f t="shared" si="115"/>
        <v>0</v>
      </c>
      <c r="G304" s="16">
        <f t="shared" si="115"/>
        <v>0</v>
      </c>
      <c r="H304" s="16">
        <f t="shared" si="115"/>
        <v>1761.2</v>
      </c>
      <c r="I304" s="16">
        <f t="shared" si="115"/>
        <v>0</v>
      </c>
      <c r="J304" s="32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  <c r="HB304" s="5"/>
      <c r="HC304" s="5"/>
      <c r="HD304" s="5"/>
      <c r="HE304" s="5"/>
      <c r="HF304" s="5"/>
      <c r="HG304" s="5"/>
      <c r="HH304" s="5"/>
      <c r="HI304" s="5"/>
      <c r="HJ304" s="5"/>
      <c r="HK304" s="5"/>
      <c r="HL304" s="5"/>
      <c r="HM304" s="5"/>
      <c r="HN304" s="5"/>
      <c r="HO304" s="5"/>
      <c r="HP304" s="5"/>
      <c r="HQ304" s="5"/>
      <c r="HR304" s="5"/>
      <c r="HS304" s="5"/>
      <c r="HT304" s="5"/>
      <c r="HU304" s="5"/>
      <c r="HV304" s="5"/>
    </row>
    <row r="305" spans="1:230" s="6" customFormat="1" x14ac:dyDescent="0.3">
      <c r="A305" s="50"/>
      <c r="B305" s="48"/>
      <c r="C305" s="40">
        <v>2023</v>
      </c>
      <c r="D305" s="16">
        <f t="shared" si="115"/>
        <v>0</v>
      </c>
      <c r="E305" s="16">
        <f t="shared" si="115"/>
        <v>0</v>
      </c>
      <c r="F305" s="16">
        <f t="shared" si="115"/>
        <v>0</v>
      </c>
      <c r="G305" s="16">
        <f t="shared" si="115"/>
        <v>0</v>
      </c>
      <c r="H305" s="16">
        <f t="shared" si="115"/>
        <v>0</v>
      </c>
      <c r="I305" s="16">
        <f t="shared" si="115"/>
        <v>0</v>
      </c>
      <c r="J305" s="32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  <c r="HT305" s="5"/>
      <c r="HU305" s="5"/>
      <c r="HV305" s="5"/>
    </row>
    <row r="306" spans="1:230" s="6" customFormat="1" x14ac:dyDescent="0.3">
      <c r="A306" s="50"/>
      <c r="B306" s="48"/>
      <c r="C306" s="40">
        <v>2024</v>
      </c>
      <c r="D306" s="16">
        <f t="shared" ref="D306:I309" si="116">D313+D318</f>
        <v>0</v>
      </c>
      <c r="E306" s="16">
        <f t="shared" si="116"/>
        <v>0</v>
      </c>
      <c r="F306" s="16">
        <f t="shared" si="116"/>
        <v>0</v>
      </c>
      <c r="G306" s="16">
        <f t="shared" si="116"/>
        <v>0</v>
      </c>
      <c r="H306" s="16">
        <f t="shared" si="116"/>
        <v>0</v>
      </c>
      <c r="I306" s="16">
        <f t="shared" si="116"/>
        <v>0</v>
      </c>
      <c r="J306" s="32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  <c r="HT306" s="5"/>
      <c r="HU306" s="5"/>
      <c r="HV306" s="5"/>
    </row>
    <row r="307" spans="1:230" s="6" customFormat="1" x14ac:dyDescent="0.3">
      <c r="A307" s="50"/>
      <c r="B307" s="48"/>
      <c r="C307" s="40">
        <v>2025</v>
      </c>
      <c r="D307" s="16">
        <f>SUM(E307:I307)</f>
        <v>8800</v>
      </c>
      <c r="E307" s="16">
        <f t="shared" si="116"/>
        <v>0</v>
      </c>
      <c r="F307" s="16">
        <f t="shared" si="116"/>
        <v>0</v>
      </c>
      <c r="G307" s="16">
        <f t="shared" si="116"/>
        <v>2300</v>
      </c>
      <c r="H307" s="16">
        <f t="shared" si="116"/>
        <v>6500</v>
      </c>
      <c r="I307" s="16">
        <f t="shared" si="116"/>
        <v>0</v>
      </c>
      <c r="J307" s="32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  <c r="HT307" s="5"/>
      <c r="HU307" s="5"/>
      <c r="HV307" s="5"/>
    </row>
    <row r="308" spans="1:230" s="6" customFormat="1" x14ac:dyDescent="0.3">
      <c r="A308" s="50"/>
      <c r="B308" s="48"/>
      <c r="C308" s="40">
        <v>2026</v>
      </c>
      <c r="D308" s="16">
        <f>SUM(E308:I308)</f>
        <v>0</v>
      </c>
      <c r="E308" s="16">
        <f t="shared" si="116"/>
        <v>0</v>
      </c>
      <c r="F308" s="16">
        <f t="shared" si="116"/>
        <v>0</v>
      </c>
      <c r="G308" s="16">
        <f t="shared" si="116"/>
        <v>0</v>
      </c>
      <c r="H308" s="16">
        <f t="shared" si="116"/>
        <v>0</v>
      </c>
      <c r="I308" s="16">
        <f t="shared" si="116"/>
        <v>0</v>
      </c>
      <c r="J308" s="32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  <c r="HT308" s="5"/>
      <c r="HU308" s="5"/>
      <c r="HV308" s="5"/>
    </row>
    <row r="309" spans="1:230" s="6" customFormat="1" x14ac:dyDescent="0.3">
      <c r="A309" s="50"/>
      <c r="B309" s="48"/>
      <c r="C309" s="40">
        <v>2027</v>
      </c>
      <c r="D309" s="16">
        <f>SUM(E309:I309)</f>
        <v>0</v>
      </c>
      <c r="E309" s="16">
        <f t="shared" si="116"/>
        <v>0</v>
      </c>
      <c r="F309" s="16">
        <f t="shared" si="116"/>
        <v>0</v>
      </c>
      <c r="G309" s="16">
        <f t="shared" si="116"/>
        <v>0</v>
      </c>
      <c r="H309" s="16">
        <f t="shared" si="116"/>
        <v>0</v>
      </c>
      <c r="I309" s="16">
        <f t="shared" si="116"/>
        <v>0</v>
      </c>
      <c r="J309" s="32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  <c r="HT309" s="5"/>
      <c r="HU309" s="5"/>
      <c r="HV309" s="5"/>
    </row>
    <row r="310" spans="1:230" s="6" customFormat="1" x14ac:dyDescent="0.3">
      <c r="A310" s="51"/>
      <c r="B310" s="48"/>
      <c r="C310" s="40" t="s">
        <v>17</v>
      </c>
      <c r="D310" s="16">
        <f>SUM(D304:D307)</f>
        <v>10561.2</v>
      </c>
      <c r="E310" s="16">
        <f t="shared" ref="E310:I310" si="117">SUM(E304:E307)</f>
        <v>0</v>
      </c>
      <c r="F310" s="16">
        <f t="shared" si="117"/>
        <v>0</v>
      </c>
      <c r="G310" s="16">
        <f t="shared" si="117"/>
        <v>2300</v>
      </c>
      <c r="H310" s="16">
        <f t="shared" si="117"/>
        <v>8261.2000000000007</v>
      </c>
      <c r="I310" s="16">
        <f t="shared" si="117"/>
        <v>0</v>
      </c>
      <c r="J310" s="32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  <c r="HT310" s="5"/>
      <c r="HU310" s="5"/>
      <c r="HV310" s="5"/>
    </row>
    <row r="311" spans="1:230" s="6" customFormat="1" ht="18.75" customHeight="1" x14ac:dyDescent="0.3">
      <c r="A311" s="43" t="s">
        <v>56</v>
      </c>
      <c r="B311" s="46"/>
      <c r="C311" s="41">
        <v>2022</v>
      </c>
      <c r="D311" s="15">
        <f>SUM(E311:I311)</f>
        <v>1761.2</v>
      </c>
      <c r="E311" s="15">
        <v>0</v>
      </c>
      <c r="F311" s="15">
        <v>0</v>
      </c>
      <c r="G311" s="15">
        <v>0</v>
      </c>
      <c r="H311" s="15">
        <v>1761.2</v>
      </c>
      <c r="I311" s="15">
        <v>0</v>
      </c>
      <c r="J311" s="32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  <c r="HT311" s="5"/>
      <c r="HU311" s="5"/>
      <c r="HV311" s="5"/>
    </row>
    <row r="312" spans="1:230" s="6" customFormat="1" x14ac:dyDescent="0.3">
      <c r="A312" s="44"/>
      <c r="B312" s="46"/>
      <c r="C312" s="41">
        <v>2023</v>
      </c>
      <c r="D312" s="15">
        <f>SUM(E312:I312)</f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32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  <c r="HT312" s="5"/>
      <c r="HU312" s="5"/>
      <c r="HV312" s="5"/>
    </row>
    <row r="313" spans="1:230" s="6" customFormat="1" x14ac:dyDescent="0.3">
      <c r="A313" s="44"/>
      <c r="B313" s="46"/>
      <c r="C313" s="41">
        <v>2024</v>
      </c>
      <c r="D313" s="15">
        <f>SUM(E313:I313)</f>
        <v>0</v>
      </c>
      <c r="E313" s="15">
        <v>0</v>
      </c>
      <c r="F313" s="15">
        <v>0</v>
      </c>
      <c r="G313" s="15">
        <v>0</v>
      </c>
      <c r="H313" s="15">
        <v>0</v>
      </c>
      <c r="I313" s="15">
        <v>0</v>
      </c>
      <c r="J313" s="32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  <c r="HT313" s="5"/>
      <c r="HU313" s="5"/>
      <c r="HV313" s="5"/>
    </row>
    <row r="314" spans="1:230" s="6" customFormat="1" x14ac:dyDescent="0.3">
      <c r="A314" s="44"/>
      <c r="B314" s="46"/>
      <c r="C314" s="41">
        <v>2025</v>
      </c>
      <c r="D314" s="15">
        <f>SUM(E314:I314)</f>
        <v>2500</v>
      </c>
      <c r="E314" s="15">
        <v>0</v>
      </c>
      <c r="F314" s="15">
        <v>0</v>
      </c>
      <c r="G314" s="15">
        <v>2300</v>
      </c>
      <c r="H314" s="15">
        <v>200</v>
      </c>
      <c r="I314" s="15">
        <v>0</v>
      </c>
      <c r="J314" s="32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  <c r="HP314" s="5"/>
      <c r="HQ314" s="5"/>
      <c r="HR314" s="5"/>
      <c r="HS314" s="5"/>
      <c r="HT314" s="5"/>
      <c r="HU314" s="5"/>
      <c r="HV314" s="5"/>
    </row>
    <row r="315" spans="1:230" s="6" customFormat="1" x14ac:dyDescent="0.3">
      <c r="A315" s="44"/>
      <c r="B315" s="46"/>
      <c r="C315" s="41">
        <v>2026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32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5"/>
      <c r="HC315" s="5"/>
      <c r="HD315" s="5"/>
      <c r="HE315" s="5"/>
      <c r="HF315" s="5"/>
      <c r="HG315" s="5"/>
      <c r="HH315" s="5"/>
      <c r="HI315" s="5"/>
      <c r="HJ315" s="5"/>
      <c r="HK315" s="5"/>
      <c r="HL315" s="5"/>
      <c r="HM315" s="5"/>
      <c r="HN315" s="5"/>
      <c r="HO315" s="5"/>
      <c r="HP315" s="5"/>
      <c r="HQ315" s="5"/>
      <c r="HR315" s="5"/>
      <c r="HS315" s="5"/>
      <c r="HT315" s="5"/>
      <c r="HU315" s="5"/>
      <c r="HV315" s="5"/>
    </row>
    <row r="316" spans="1:230" s="6" customFormat="1" x14ac:dyDescent="0.3">
      <c r="A316" s="44"/>
      <c r="B316" s="46"/>
      <c r="C316" s="41">
        <v>2027</v>
      </c>
      <c r="D316" s="15"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32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5"/>
      <c r="HE316" s="5"/>
      <c r="HF316" s="5"/>
      <c r="HG316" s="5"/>
      <c r="HH316" s="5"/>
      <c r="HI316" s="5"/>
      <c r="HJ316" s="5"/>
      <c r="HK316" s="5"/>
      <c r="HL316" s="5"/>
      <c r="HM316" s="5"/>
      <c r="HN316" s="5"/>
      <c r="HO316" s="5"/>
      <c r="HP316" s="5"/>
      <c r="HQ316" s="5"/>
      <c r="HR316" s="5"/>
      <c r="HS316" s="5"/>
      <c r="HT316" s="5"/>
      <c r="HU316" s="5"/>
      <c r="HV316" s="5"/>
    </row>
    <row r="317" spans="1:230" s="6" customFormat="1" x14ac:dyDescent="0.3">
      <c r="A317" s="45"/>
      <c r="B317" s="46"/>
      <c r="C317" s="41" t="s">
        <v>17</v>
      </c>
      <c r="D317" s="15">
        <f>SUM(D311:D316)</f>
        <v>4261.2</v>
      </c>
      <c r="E317" s="15">
        <f t="shared" ref="E317:I317" si="118">SUM(E311:E316)</f>
        <v>0</v>
      </c>
      <c r="F317" s="15">
        <f t="shared" si="118"/>
        <v>0</v>
      </c>
      <c r="G317" s="15">
        <f t="shared" si="118"/>
        <v>2300</v>
      </c>
      <c r="H317" s="15">
        <f t="shared" si="118"/>
        <v>1961.2</v>
      </c>
      <c r="I317" s="15">
        <f t="shared" si="118"/>
        <v>0</v>
      </c>
      <c r="J317" s="32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  <c r="HA317" s="5"/>
      <c r="HB317" s="5"/>
      <c r="HC317" s="5"/>
      <c r="HD317" s="5"/>
      <c r="HE317" s="5"/>
      <c r="HF317" s="5"/>
      <c r="HG317" s="5"/>
      <c r="HH317" s="5"/>
      <c r="HI317" s="5"/>
      <c r="HJ317" s="5"/>
      <c r="HK317" s="5"/>
      <c r="HL317" s="5"/>
      <c r="HM317" s="5"/>
      <c r="HN317" s="5"/>
      <c r="HO317" s="5"/>
      <c r="HP317" s="5"/>
      <c r="HQ317" s="5"/>
      <c r="HR317" s="5"/>
      <c r="HS317" s="5"/>
      <c r="HT317" s="5"/>
      <c r="HU317" s="5"/>
      <c r="HV317" s="5"/>
    </row>
    <row r="318" spans="1:230" s="6" customFormat="1" ht="18" customHeight="1" x14ac:dyDescent="0.3">
      <c r="A318" s="43" t="s">
        <v>21</v>
      </c>
      <c r="B318" s="52"/>
      <c r="C318" s="41">
        <v>2024</v>
      </c>
      <c r="D318" s="15">
        <f>SUM(E318:I318)</f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32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  <c r="HT318" s="5"/>
      <c r="HU318" s="5"/>
      <c r="HV318" s="5"/>
    </row>
    <row r="319" spans="1:230" s="6" customFormat="1" ht="18" customHeight="1" x14ac:dyDescent="0.3">
      <c r="A319" s="44"/>
      <c r="B319" s="54"/>
      <c r="C319" s="41">
        <v>2025</v>
      </c>
      <c r="D319" s="15">
        <f>SUM(E319:I319)</f>
        <v>6300</v>
      </c>
      <c r="E319" s="15">
        <v>0</v>
      </c>
      <c r="F319" s="15">
        <v>0</v>
      </c>
      <c r="G319" s="15">
        <v>0</v>
      </c>
      <c r="H319" s="15">
        <v>6300</v>
      </c>
      <c r="I319" s="15">
        <v>0</v>
      </c>
      <c r="J319" s="32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  <c r="HK319" s="5"/>
      <c r="HL319" s="5"/>
      <c r="HM319" s="5"/>
      <c r="HN319" s="5"/>
      <c r="HO319" s="5"/>
      <c r="HP319" s="5"/>
      <c r="HQ319" s="5"/>
      <c r="HR319" s="5"/>
      <c r="HS319" s="5"/>
      <c r="HT319" s="5"/>
      <c r="HU319" s="5"/>
      <c r="HV319" s="5"/>
    </row>
    <row r="320" spans="1:230" s="6" customFormat="1" ht="18" customHeight="1" x14ac:dyDescent="0.3">
      <c r="A320" s="44"/>
      <c r="B320" s="54"/>
      <c r="C320" s="41">
        <v>2026</v>
      </c>
      <c r="D320" s="15">
        <f>SUM(E320:I320)</f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32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  <c r="HK320" s="5"/>
      <c r="HL320" s="5"/>
      <c r="HM320" s="5"/>
      <c r="HN320" s="5"/>
      <c r="HO320" s="5"/>
      <c r="HP320" s="5"/>
      <c r="HQ320" s="5"/>
      <c r="HR320" s="5"/>
      <c r="HS320" s="5"/>
      <c r="HT320" s="5"/>
      <c r="HU320" s="5"/>
      <c r="HV320" s="5"/>
    </row>
    <row r="321" spans="1:230" s="6" customFormat="1" ht="18" customHeight="1" x14ac:dyDescent="0.3">
      <c r="A321" s="44"/>
      <c r="B321" s="54"/>
      <c r="C321" s="41">
        <v>2027</v>
      </c>
      <c r="D321" s="15">
        <f>SUM(E321:I321)</f>
        <v>0</v>
      </c>
      <c r="E321" s="15">
        <v>0</v>
      </c>
      <c r="F321" s="15">
        <v>0</v>
      </c>
      <c r="G321" s="15">
        <v>0</v>
      </c>
      <c r="H321" s="15">
        <v>0</v>
      </c>
      <c r="I321" s="15">
        <v>0</v>
      </c>
      <c r="J321" s="32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  <c r="HC321" s="5"/>
      <c r="HD321" s="5"/>
      <c r="HE321" s="5"/>
      <c r="HF321" s="5"/>
      <c r="HG321" s="5"/>
      <c r="HH321" s="5"/>
      <c r="HI321" s="5"/>
      <c r="HJ321" s="5"/>
      <c r="HK321" s="5"/>
      <c r="HL321" s="5"/>
      <c r="HM321" s="5"/>
      <c r="HN321" s="5"/>
      <c r="HO321" s="5"/>
      <c r="HP321" s="5"/>
      <c r="HQ321" s="5"/>
      <c r="HR321" s="5"/>
      <c r="HS321" s="5"/>
      <c r="HT321" s="5"/>
      <c r="HU321" s="5"/>
      <c r="HV321" s="5"/>
    </row>
    <row r="322" spans="1:230" s="6" customFormat="1" ht="21" customHeight="1" x14ac:dyDescent="0.3">
      <c r="A322" s="45"/>
      <c r="B322" s="53"/>
      <c r="C322" s="41" t="s">
        <v>17</v>
      </c>
      <c r="D322" s="15">
        <f>SUM(D318:D321)</f>
        <v>6300</v>
      </c>
      <c r="E322" s="15">
        <f t="shared" ref="E322:I322" si="119">SUM(E318:E321)</f>
        <v>0</v>
      </c>
      <c r="F322" s="15">
        <f t="shared" si="119"/>
        <v>0</v>
      </c>
      <c r="G322" s="15">
        <f t="shared" si="119"/>
        <v>0</v>
      </c>
      <c r="H322" s="15">
        <f t="shared" si="119"/>
        <v>6300</v>
      </c>
      <c r="I322" s="15">
        <f t="shared" si="119"/>
        <v>0</v>
      </c>
      <c r="J322" s="32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  <c r="HJ322" s="5"/>
      <c r="HK322" s="5"/>
      <c r="HL322" s="5"/>
      <c r="HM322" s="5"/>
      <c r="HN322" s="5"/>
      <c r="HO322" s="5"/>
      <c r="HP322" s="5"/>
      <c r="HQ322" s="5"/>
      <c r="HR322" s="5"/>
      <c r="HS322" s="5"/>
      <c r="HT322" s="5"/>
      <c r="HU322" s="5"/>
      <c r="HV322" s="5"/>
    </row>
    <row r="323" spans="1:230" s="6" customFormat="1" x14ac:dyDescent="0.3">
      <c r="A323" s="42" t="s">
        <v>77</v>
      </c>
      <c r="B323" s="17"/>
      <c r="C323" s="18"/>
      <c r="D323" s="19"/>
      <c r="E323" s="20"/>
      <c r="F323" s="20"/>
      <c r="G323" s="20"/>
      <c r="H323" s="20"/>
      <c r="I323" s="21"/>
      <c r="J323" s="32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  <c r="HF323" s="5"/>
      <c r="HG323" s="5"/>
      <c r="HH323" s="5"/>
      <c r="HI323" s="5"/>
      <c r="HJ323" s="5"/>
      <c r="HK323" s="5"/>
      <c r="HL323" s="5"/>
      <c r="HM323" s="5"/>
      <c r="HN323" s="5"/>
      <c r="HO323" s="5"/>
      <c r="HP323" s="5"/>
      <c r="HQ323" s="5"/>
      <c r="HR323" s="5"/>
      <c r="HS323" s="5"/>
      <c r="HT323" s="5"/>
      <c r="HU323" s="5"/>
      <c r="HV323" s="5"/>
    </row>
    <row r="324" spans="1:230" s="6" customFormat="1" x14ac:dyDescent="0.3">
      <c r="A324" s="47" t="s">
        <v>17</v>
      </c>
      <c r="B324" s="48"/>
      <c r="C324" s="40">
        <v>2022</v>
      </c>
      <c r="D324" s="16">
        <f t="shared" ref="D324:I325" si="120">D331+D338</f>
        <v>9386.1</v>
      </c>
      <c r="E324" s="16">
        <f t="shared" si="120"/>
        <v>0</v>
      </c>
      <c r="F324" s="16">
        <f t="shared" si="120"/>
        <v>0</v>
      </c>
      <c r="G324" s="16">
        <f t="shared" si="120"/>
        <v>0</v>
      </c>
      <c r="H324" s="16">
        <f t="shared" si="120"/>
        <v>9386.1</v>
      </c>
      <c r="I324" s="16">
        <f t="shared" si="120"/>
        <v>0</v>
      </c>
      <c r="J324" s="32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  <c r="HA324" s="5"/>
      <c r="HB324" s="5"/>
      <c r="HC324" s="5"/>
      <c r="HD324" s="5"/>
      <c r="HE324" s="5"/>
      <c r="HF324" s="5"/>
      <c r="HG324" s="5"/>
      <c r="HH324" s="5"/>
      <c r="HI324" s="5"/>
      <c r="HJ324" s="5"/>
      <c r="HK324" s="5"/>
      <c r="HL324" s="5"/>
      <c r="HM324" s="5"/>
      <c r="HN324" s="5"/>
      <c r="HO324" s="5"/>
      <c r="HP324" s="5"/>
      <c r="HQ324" s="5"/>
      <c r="HR324" s="5"/>
      <c r="HS324" s="5"/>
      <c r="HT324" s="5"/>
      <c r="HU324" s="5"/>
      <c r="HV324" s="5"/>
    </row>
    <row r="325" spans="1:230" s="6" customFormat="1" x14ac:dyDescent="0.3">
      <c r="A325" s="47"/>
      <c r="B325" s="48"/>
      <c r="C325" s="40">
        <v>2023</v>
      </c>
      <c r="D325" s="16">
        <f t="shared" si="120"/>
        <v>8491.5</v>
      </c>
      <c r="E325" s="16">
        <f t="shared" si="120"/>
        <v>0</v>
      </c>
      <c r="F325" s="16">
        <f t="shared" si="120"/>
        <v>0</v>
      </c>
      <c r="G325" s="16">
        <f t="shared" si="120"/>
        <v>0</v>
      </c>
      <c r="H325" s="16">
        <f t="shared" si="120"/>
        <v>8491.5</v>
      </c>
      <c r="I325" s="16">
        <f t="shared" si="120"/>
        <v>0</v>
      </c>
      <c r="J325" s="32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  <c r="HL325" s="5"/>
      <c r="HM325" s="5"/>
      <c r="HN325" s="5"/>
      <c r="HO325" s="5"/>
      <c r="HP325" s="5"/>
      <c r="HQ325" s="5"/>
      <c r="HR325" s="5"/>
      <c r="HS325" s="5"/>
      <c r="HT325" s="5"/>
      <c r="HU325" s="5"/>
      <c r="HV325" s="5"/>
    </row>
    <row r="326" spans="1:230" s="6" customFormat="1" x14ac:dyDescent="0.3">
      <c r="A326" s="47"/>
      <c r="B326" s="48"/>
      <c r="C326" s="40">
        <v>2024</v>
      </c>
      <c r="D326" s="16">
        <f t="shared" ref="D326:I326" si="121">D333+D340+D345+D347</f>
        <v>5620.1</v>
      </c>
      <c r="E326" s="16">
        <f t="shared" si="121"/>
        <v>0</v>
      </c>
      <c r="F326" s="16">
        <f t="shared" si="121"/>
        <v>0</v>
      </c>
      <c r="G326" s="16">
        <f t="shared" si="121"/>
        <v>0</v>
      </c>
      <c r="H326" s="16">
        <f t="shared" si="121"/>
        <v>5620.1</v>
      </c>
      <c r="I326" s="16">
        <f t="shared" si="121"/>
        <v>0</v>
      </c>
      <c r="J326" s="32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  <c r="HL326" s="5"/>
      <c r="HM326" s="5"/>
      <c r="HN326" s="5"/>
      <c r="HO326" s="5"/>
      <c r="HP326" s="5"/>
      <c r="HQ326" s="5"/>
      <c r="HR326" s="5"/>
      <c r="HS326" s="5"/>
      <c r="HT326" s="5"/>
      <c r="HU326" s="5"/>
      <c r="HV326" s="5"/>
    </row>
    <row r="327" spans="1:230" s="6" customFormat="1" x14ac:dyDescent="0.3">
      <c r="A327" s="47"/>
      <c r="B327" s="48"/>
      <c r="C327" s="40">
        <v>2025</v>
      </c>
      <c r="D327" s="16">
        <f>SUM(E327:I327)</f>
        <v>50657.799999999996</v>
      </c>
      <c r="E327" s="16">
        <f t="shared" ref="E327:G327" si="122">E334+E341+E349+E353</f>
        <v>0</v>
      </c>
      <c r="F327" s="16">
        <f t="shared" si="122"/>
        <v>0</v>
      </c>
      <c r="G327" s="16">
        <f t="shared" si="122"/>
        <v>41985.1</v>
      </c>
      <c r="H327" s="16">
        <f t="shared" ref="H327:I329" si="123">H334+H341+H349+H353</f>
        <v>8672.6999999999989</v>
      </c>
      <c r="I327" s="16">
        <f t="shared" si="123"/>
        <v>0</v>
      </c>
      <c r="J327" s="32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  <c r="HA327" s="5"/>
      <c r="HB327" s="5"/>
      <c r="HC327" s="5"/>
      <c r="HD327" s="5"/>
      <c r="HE327" s="5"/>
      <c r="HF327" s="5"/>
      <c r="HG327" s="5"/>
      <c r="HH327" s="5"/>
      <c r="HI327" s="5"/>
      <c r="HJ327" s="5"/>
      <c r="HK327" s="5"/>
      <c r="HL327" s="5"/>
      <c r="HM327" s="5"/>
      <c r="HN327" s="5"/>
      <c r="HO327" s="5"/>
      <c r="HP327" s="5"/>
      <c r="HQ327" s="5"/>
      <c r="HR327" s="5"/>
      <c r="HS327" s="5"/>
      <c r="HT327" s="5"/>
      <c r="HU327" s="5"/>
      <c r="HV327" s="5"/>
    </row>
    <row r="328" spans="1:230" s="6" customFormat="1" x14ac:dyDescent="0.3">
      <c r="A328" s="47"/>
      <c r="B328" s="48"/>
      <c r="C328" s="40">
        <v>2026</v>
      </c>
      <c r="D328" s="16">
        <f>SUM(E328:I328)</f>
        <v>8921.2000000000007</v>
      </c>
      <c r="E328" s="16">
        <f t="shared" ref="E328:G329" si="124">E335+E342+E350+E354</f>
        <v>0</v>
      </c>
      <c r="F328" s="16">
        <f t="shared" si="124"/>
        <v>0</v>
      </c>
      <c r="G328" s="16">
        <f t="shared" si="124"/>
        <v>0</v>
      </c>
      <c r="H328" s="16">
        <f t="shared" si="123"/>
        <v>8921.2000000000007</v>
      </c>
      <c r="I328" s="16">
        <f t="shared" si="123"/>
        <v>0</v>
      </c>
      <c r="J328" s="32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  <c r="HA328" s="5"/>
      <c r="HB328" s="5"/>
      <c r="HC328" s="5"/>
      <c r="HD328" s="5"/>
      <c r="HE328" s="5"/>
      <c r="HF328" s="5"/>
      <c r="HG328" s="5"/>
      <c r="HH328" s="5"/>
      <c r="HI328" s="5"/>
      <c r="HJ328" s="5"/>
      <c r="HK328" s="5"/>
      <c r="HL328" s="5"/>
      <c r="HM328" s="5"/>
      <c r="HN328" s="5"/>
      <c r="HO328" s="5"/>
      <c r="HP328" s="5"/>
      <c r="HQ328" s="5"/>
      <c r="HR328" s="5"/>
      <c r="HS328" s="5"/>
      <c r="HT328" s="5"/>
      <c r="HU328" s="5"/>
      <c r="HV328" s="5"/>
    </row>
    <row r="329" spans="1:230" s="6" customFormat="1" x14ac:dyDescent="0.3">
      <c r="A329" s="47"/>
      <c r="B329" s="48"/>
      <c r="C329" s="40">
        <v>2027</v>
      </c>
      <c r="D329" s="16">
        <f>D336+D343+D351+D355</f>
        <v>1078.8</v>
      </c>
      <c r="E329" s="16">
        <f t="shared" si="124"/>
        <v>0</v>
      </c>
      <c r="F329" s="16">
        <f t="shared" si="124"/>
        <v>0</v>
      </c>
      <c r="G329" s="16">
        <f t="shared" si="124"/>
        <v>0</v>
      </c>
      <c r="H329" s="16">
        <f t="shared" si="123"/>
        <v>1078.8</v>
      </c>
      <c r="I329" s="16">
        <f t="shared" si="123"/>
        <v>0</v>
      </c>
      <c r="J329" s="32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  <c r="HK329" s="5"/>
      <c r="HL329" s="5"/>
      <c r="HM329" s="5"/>
      <c r="HN329" s="5"/>
      <c r="HO329" s="5"/>
      <c r="HP329" s="5"/>
      <c r="HQ329" s="5"/>
      <c r="HR329" s="5"/>
      <c r="HS329" s="5"/>
      <c r="HT329" s="5"/>
      <c r="HU329" s="5"/>
      <c r="HV329" s="5"/>
    </row>
    <row r="330" spans="1:230" s="6" customFormat="1" x14ac:dyDescent="0.3">
      <c r="A330" s="47"/>
      <c r="B330" s="48"/>
      <c r="C330" s="40" t="s">
        <v>17</v>
      </c>
      <c r="D330" s="23">
        <f>SUM(D324:D329)</f>
        <v>84155.5</v>
      </c>
      <c r="E330" s="23">
        <f t="shared" ref="E330:I330" si="125">SUM(E324:E329)</f>
        <v>0</v>
      </c>
      <c r="F330" s="23">
        <f t="shared" si="125"/>
        <v>0</v>
      </c>
      <c r="G330" s="23">
        <f t="shared" si="125"/>
        <v>41985.1</v>
      </c>
      <c r="H330" s="23">
        <f t="shared" si="125"/>
        <v>42170.399999999994</v>
      </c>
      <c r="I330" s="23">
        <f t="shared" si="125"/>
        <v>0</v>
      </c>
      <c r="J330" s="32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5"/>
      <c r="HO330" s="5"/>
      <c r="HP330" s="5"/>
      <c r="HQ330" s="5"/>
      <c r="HR330" s="5"/>
      <c r="HS330" s="5"/>
      <c r="HT330" s="5"/>
      <c r="HU330" s="5"/>
      <c r="HV330" s="5"/>
    </row>
    <row r="331" spans="1:230" s="6" customFormat="1" x14ac:dyDescent="0.3">
      <c r="A331" s="43" t="s">
        <v>49</v>
      </c>
      <c r="B331" s="46"/>
      <c r="C331" s="41">
        <v>2022</v>
      </c>
      <c r="D331" s="22">
        <f t="shared" ref="D331:D336" si="126">SUM(E331:I331)</f>
        <v>8188.1</v>
      </c>
      <c r="E331" s="15">
        <v>0</v>
      </c>
      <c r="F331" s="15">
        <v>0</v>
      </c>
      <c r="G331" s="15">
        <v>0</v>
      </c>
      <c r="H331" s="15">
        <v>8188.1</v>
      </c>
      <c r="I331" s="15">
        <v>0</v>
      </c>
      <c r="J331" s="32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  <c r="HL331" s="5"/>
      <c r="HM331" s="5"/>
      <c r="HN331" s="5"/>
      <c r="HO331" s="5"/>
      <c r="HP331" s="5"/>
      <c r="HQ331" s="5"/>
      <c r="HR331" s="5"/>
      <c r="HS331" s="5"/>
      <c r="HT331" s="5"/>
      <c r="HU331" s="5"/>
      <c r="HV331" s="5"/>
    </row>
    <row r="332" spans="1:230" s="6" customFormat="1" x14ac:dyDescent="0.3">
      <c r="A332" s="44"/>
      <c r="B332" s="46"/>
      <c r="C332" s="41">
        <v>2023</v>
      </c>
      <c r="D332" s="22">
        <f t="shared" si="126"/>
        <v>7833.4</v>
      </c>
      <c r="E332" s="15">
        <v>0</v>
      </c>
      <c r="F332" s="15">
        <v>0</v>
      </c>
      <c r="G332" s="15">
        <v>0</v>
      </c>
      <c r="H332" s="15">
        <v>7833.4</v>
      </c>
      <c r="I332" s="15">
        <v>0</v>
      </c>
      <c r="J332" s="32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  <c r="HL332" s="5"/>
      <c r="HM332" s="5"/>
      <c r="HN332" s="5"/>
      <c r="HO332" s="5"/>
      <c r="HP332" s="5"/>
      <c r="HQ332" s="5"/>
      <c r="HR332" s="5"/>
      <c r="HS332" s="5"/>
      <c r="HT332" s="5"/>
      <c r="HU332" s="5"/>
      <c r="HV332" s="5"/>
    </row>
    <row r="333" spans="1:230" s="6" customFormat="1" x14ac:dyDescent="0.3">
      <c r="A333" s="44"/>
      <c r="B333" s="46"/>
      <c r="C333" s="41">
        <v>2024</v>
      </c>
      <c r="D333" s="22">
        <f t="shared" si="126"/>
        <v>5000</v>
      </c>
      <c r="E333" s="15">
        <v>0</v>
      </c>
      <c r="F333" s="15">
        <v>0</v>
      </c>
      <c r="G333" s="15">
        <v>0</v>
      </c>
      <c r="H333" s="15">
        <v>5000</v>
      </c>
      <c r="I333" s="15">
        <v>0</v>
      </c>
      <c r="J333" s="32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  <c r="HB333" s="5"/>
      <c r="HC333" s="5"/>
      <c r="HD333" s="5"/>
      <c r="HE333" s="5"/>
      <c r="HF333" s="5"/>
      <c r="HG333" s="5"/>
      <c r="HH333" s="5"/>
      <c r="HI333" s="5"/>
      <c r="HJ333" s="5"/>
      <c r="HK333" s="5"/>
      <c r="HL333" s="5"/>
      <c r="HM333" s="5"/>
      <c r="HN333" s="5"/>
      <c r="HO333" s="5"/>
      <c r="HP333" s="5"/>
      <c r="HQ333" s="5"/>
      <c r="HR333" s="5"/>
      <c r="HS333" s="5"/>
      <c r="HT333" s="5"/>
      <c r="HU333" s="5"/>
      <c r="HV333" s="5"/>
    </row>
    <row r="334" spans="1:230" s="6" customFormat="1" x14ac:dyDescent="0.3">
      <c r="A334" s="44"/>
      <c r="B334" s="46"/>
      <c r="C334" s="41">
        <v>2025</v>
      </c>
      <c r="D334" s="22">
        <f t="shared" si="126"/>
        <v>4903</v>
      </c>
      <c r="E334" s="15">
        <v>0</v>
      </c>
      <c r="F334" s="15">
        <v>0</v>
      </c>
      <c r="G334" s="15">
        <v>0</v>
      </c>
      <c r="H334" s="15">
        <v>4903</v>
      </c>
      <c r="I334" s="15">
        <v>0</v>
      </c>
      <c r="J334" s="32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  <c r="HL334" s="5"/>
      <c r="HM334" s="5"/>
      <c r="HN334" s="5"/>
      <c r="HO334" s="5"/>
      <c r="HP334" s="5"/>
      <c r="HQ334" s="5"/>
      <c r="HR334" s="5"/>
      <c r="HS334" s="5"/>
      <c r="HT334" s="5"/>
      <c r="HU334" s="5"/>
      <c r="HV334" s="5"/>
    </row>
    <row r="335" spans="1:230" s="6" customFormat="1" x14ac:dyDescent="0.3">
      <c r="A335" s="44"/>
      <c r="B335" s="46"/>
      <c r="C335" s="41">
        <v>2026</v>
      </c>
      <c r="D335" s="22">
        <f t="shared" si="126"/>
        <v>8921.2000000000007</v>
      </c>
      <c r="E335" s="15">
        <v>0</v>
      </c>
      <c r="F335" s="15">
        <v>0</v>
      </c>
      <c r="G335" s="15">
        <v>0</v>
      </c>
      <c r="H335" s="15">
        <v>8921.2000000000007</v>
      </c>
      <c r="I335" s="15">
        <v>0</v>
      </c>
      <c r="J335" s="32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  <c r="HL335" s="5"/>
      <c r="HM335" s="5"/>
      <c r="HN335" s="5"/>
      <c r="HO335" s="5"/>
      <c r="HP335" s="5"/>
      <c r="HQ335" s="5"/>
      <c r="HR335" s="5"/>
      <c r="HS335" s="5"/>
      <c r="HT335" s="5"/>
      <c r="HU335" s="5"/>
      <c r="HV335" s="5"/>
    </row>
    <row r="336" spans="1:230" s="6" customFormat="1" x14ac:dyDescent="0.3">
      <c r="A336" s="44"/>
      <c r="B336" s="46"/>
      <c r="C336" s="41">
        <v>2027</v>
      </c>
      <c r="D336" s="22">
        <f t="shared" si="126"/>
        <v>1078.8</v>
      </c>
      <c r="E336" s="15">
        <v>0</v>
      </c>
      <c r="F336" s="15">
        <v>0</v>
      </c>
      <c r="G336" s="15">
        <v>0</v>
      </c>
      <c r="H336" s="15">
        <v>1078.8</v>
      </c>
      <c r="I336" s="15">
        <v>0</v>
      </c>
      <c r="J336" s="32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  <c r="HL336" s="5"/>
      <c r="HM336" s="5"/>
      <c r="HN336" s="5"/>
      <c r="HO336" s="5"/>
      <c r="HP336" s="5"/>
      <c r="HQ336" s="5"/>
      <c r="HR336" s="5"/>
      <c r="HS336" s="5"/>
      <c r="HT336" s="5"/>
      <c r="HU336" s="5"/>
      <c r="HV336" s="5"/>
    </row>
    <row r="337" spans="1:230" s="6" customFormat="1" x14ac:dyDescent="0.3">
      <c r="A337" s="45"/>
      <c r="B337" s="46"/>
      <c r="C337" s="41" t="s">
        <v>17</v>
      </c>
      <c r="D337" s="22">
        <f>SUM(D331:D336)</f>
        <v>35924.5</v>
      </c>
      <c r="E337" s="22">
        <f t="shared" ref="E337:I337" si="127">SUM(E331:E336)</f>
        <v>0</v>
      </c>
      <c r="F337" s="22">
        <f t="shared" si="127"/>
        <v>0</v>
      </c>
      <c r="G337" s="22">
        <f t="shared" si="127"/>
        <v>0</v>
      </c>
      <c r="H337" s="22">
        <f t="shared" si="127"/>
        <v>35924.5</v>
      </c>
      <c r="I337" s="22">
        <f t="shared" si="127"/>
        <v>0</v>
      </c>
      <c r="J337" s="32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  <c r="HJ337" s="5"/>
      <c r="HK337" s="5"/>
      <c r="HL337" s="5"/>
      <c r="HM337" s="5"/>
      <c r="HN337" s="5"/>
      <c r="HO337" s="5"/>
      <c r="HP337" s="5"/>
      <c r="HQ337" s="5"/>
      <c r="HR337" s="5"/>
      <c r="HS337" s="5"/>
      <c r="HT337" s="5"/>
      <c r="HU337" s="5"/>
      <c r="HV337" s="5"/>
    </row>
    <row r="338" spans="1:230" s="6" customFormat="1" ht="18.75" customHeight="1" x14ac:dyDescent="0.3">
      <c r="A338" s="43" t="s">
        <v>72</v>
      </c>
      <c r="B338" s="46"/>
      <c r="C338" s="41">
        <v>2022</v>
      </c>
      <c r="D338" s="22">
        <f>SUM(E338:I338)</f>
        <v>1198</v>
      </c>
      <c r="E338" s="15">
        <v>0</v>
      </c>
      <c r="F338" s="15">
        <v>0</v>
      </c>
      <c r="G338" s="15">
        <v>0</v>
      </c>
      <c r="H338" s="15">
        <v>1198</v>
      </c>
      <c r="I338" s="15">
        <v>0</v>
      </c>
      <c r="J338" s="32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  <c r="HM338" s="5"/>
      <c r="HN338" s="5"/>
      <c r="HO338" s="5"/>
      <c r="HP338" s="5"/>
      <c r="HQ338" s="5"/>
      <c r="HR338" s="5"/>
      <c r="HS338" s="5"/>
      <c r="HT338" s="5"/>
      <c r="HU338" s="5"/>
      <c r="HV338" s="5"/>
    </row>
    <row r="339" spans="1:230" s="6" customFormat="1" x14ac:dyDescent="0.3">
      <c r="A339" s="44"/>
      <c r="B339" s="46"/>
      <c r="C339" s="41">
        <v>2023</v>
      </c>
      <c r="D339" s="22">
        <f>SUM(E339:I339)</f>
        <v>658.1</v>
      </c>
      <c r="E339" s="15">
        <v>0</v>
      </c>
      <c r="F339" s="15">
        <v>0</v>
      </c>
      <c r="G339" s="15">
        <v>0</v>
      </c>
      <c r="H339" s="15">
        <v>658.1</v>
      </c>
      <c r="I339" s="15">
        <v>0</v>
      </c>
      <c r="J339" s="32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  <c r="HN339" s="5"/>
      <c r="HO339" s="5"/>
      <c r="HP339" s="5"/>
      <c r="HQ339" s="5"/>
      <c r="HR339" s="5"/>
      <c r="HS339" s="5"/>
      <c r="HT339" s="5"/>
      <c r="HU339" s="5"/>
      <c r="HV339" s="5"/>
    </row>
    <row r="340" spans="1:230" s="6" customFormat="1" x14ac:dyDescent="0.3">
      <c r="A340" s="44"/>
      <c r="B340" s="46"/>
      <c r="C340" s="41">
        <v>2024</v>
      </c>
      <c r="D340" s="22">
        <f>SUM(E340:I340)</f>
        <v>420</v>
      </c>
      <c r="E340" s="15">
        <v>0</v>
      </c>
      <c r="F340" s="15">
        <v>0</v>
      </c>
      <c r="G340" s="15">
        <v>0</v>
      </c>
      <c r="H340" s="15">
        <v>420</v>
      </c>
      <c r="I340" s="15">
        <v>0</v>
      </c>
      <c r="J340" s="32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  <c r="HL340" s="5"/>
      <c r="HM340" s="5"/>
      <c r="HN340" s="5"/>
      <c r="HO340" s="5"/>
      <c r="HP340" s="5"/>
      <c r="HQ340" s="5"/>
      <c r="HR340" s="5"/>
      <c r="HS340" s="5"/>
      <c r="HT340" s="5"/>
      <c r="HU340" s="5"/>
      <c r="HV340" s="5"/>
    </row>
    <row r="341" spans="1:230" s="6" customFormat="1" x14ac:dyDescent="0.3">
      <c r="A341" s="44"/>
      <c r="B341" s="46"/>
      <c r="C341" s="41">
        <v>2025</v>
      </c>
      <c r="D341" s="22">
        <f t="shared" ref="D341:D343" si="128">SUM(E341:I341)</f>
        <v>118.7</v>
      </c>
      <c r="E341" s="15">
        <v>0</v>
      </c>
      <c r="F341" s="15">
        <v>0</v>
      </c>
      <c r="G341" s="15">
        <v>0</v>
      </c>
      <c r="H341" s="15">
        <v>118.7</v>
      </c>
      <c r="I341" s="15">
        <v>0</v>
      </c>
      <c r="J341" s="32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  <c r="HL341" s="5"/>
      <c r="HM341" s="5"/>
      <c r="HN341" s="5"/>
      <c r="HO341" s="5"/>
      <c r="HP341" s="5"/>
      <c r="HQ341" s="5"/>
      <c r="HR341" s="5"/>
      <c r="HS341" s="5"/>
      <c r="HT341" s="5"/>
      <c r="HU341" s="5"/>
      <c r="HV341" s="5"/>
    </row>
    <row r="342" spans="1:230" s="6" customFormat="1" x14ac:dyDescent="0.3">
      <c r="A342" s="44"/>
      <c r="B342" s="46"/>
      <c r="C342" s="41">
        <v>2026</v>
      </c>
      <c r="D342" s="22">
        <f t="shared" si="128"/>
        <v>0</v>
      </c>
      <c r="E342" s="15">
        <v>0</v>
      </c>
      <c r="F342" s="15">
        <v>0</v>
      </c>
      <c r="G342" s="15">
        <v>0</v>
      </c>
      <c r="H342" s="15">
        <v>0</v>
      </c>
      <c r="I342" s="15">
        <v>0</v>
      </c>
      <c r="J342" s="32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5"/>
      <c r="HE342" s="5"/>
      <c r="HF342" s="5"/>
      <c r="HG342" s="5"/>
      <c r="HH342" s="5"/>
      <c r="HI342" s="5"/>
      <c r="HJ342" s="5"/>
      <c r="HK342" s="5"/>
      <c r="HL342" s="5"/>
      <c r="HM342" s="5"/>
      <c r="HN342" s="5"/>
      <c r="HO342" s="5"/>
      <c r="HP342" s="5"/>
      <c r="HQ342" s="5"/>
      <c r="HR342" s="5"/>
      <c r="HS342" s="5"/>
      <c r="HT342" s="5"/>
      <c r="HU342" s="5"/>
      <c r="HV342" s="5"/>
    </row>
    <row r="343" spans="1:230" s="6" customFormat="1" x14ac:dyDescent="0.3">
      <c r="A343" s="44"/>
      <c r="B343" s="46"/>
      <c r="C343" s="41">
        <v>2027</v>
      </c>
      <c r="D343" s="22">
        <f t="shared" si="128"/>
        <v>0</v>
      </c>
      <c r="E343" s="15">
        <v>0</v>
      </c>
      <c r="F343" s="15">
        <v>0</v>
      </c>
      <c r="G343" s="15">
        <v>0</v>
      </c>
      <c r="H343" s="15">
        <v>0</v>
      </c>
      <c r="I343" s="15">
        <v>0</v>
      </c>
      <c r="J343" s="32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  <c r="HL343" s="5"/>
      <c r="HM343" s="5"/>
      <c r="HN343" s="5"/>
      <c r="HO343" s="5"/>
      <c r="HP343" s="5"/>
      <c r="HQ343" s="5"/>
      <c r="HR343" s="5"/>
      <c r="HS343" s="5"/>
      <c r="HT343" s="5"/>
      <c r="HU343" s="5"/>
      <c r="HV343" s="5"/>
    </row>
    <row r="344" spans="1:230" s="6" customFormat="1" x14ac:dyDescent="0.3">
      <c r="A344" s="45"/>
      <c r="B344" s="46"/>
      <c r="C344" s="41" t="s">
        <v>17</v>
      </c>
      <c r="D344" s="22">
        <f>SUM(D338:D343)</f>
        <v>2394.7999999999997</v>
      </c>
      <c r="E344" s="22">
        <f t="shared" ref="E344:I344" si="129">SUM(E338:E343)</f>
        <v>0</v>
      </c>
      <c r="F344" s="22">
        <f t="shared" si="129"/>
        <v>0</v>
      </c>
      <c r="G344" s="22">
        <f t="shared" si="129"/>
        <v>0</v>
      </c>
      <c r="H344" s="22">
        <f t="shared" si="129"/>
        <v>2394.7999999999997</v>
      </c>
      <c r="I344" s="22">
        <f t="shared" si="129"/>
        <v>0</v>
      </c>
      <c r="J344" s="32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  <c r="HL344" s="5"/>
      <c r="HM344" s="5"/>
      <c r="HN344" s="5"/>
      <c r="HO344" s="5"/>
      <c r="HP344" s="5"/>
      <c r="HQ344" s="5"/>
      <c r="HR344" s="5"/>
      <c r="HS344" s="5"/>
      <c r="HT344" s="5"/>
      <c r="HU344" s="5"/>
      <c r="HV344" s="5"/>
    </row>
    <row r="345" spans="1:230" s="6" customFormat="1" ht="18" customHeight="1" x14ac:dyDescent="0.3">
      <c r="A345" s="43" t="s">
        <v>53</v>
      </c>
      <c r="B345" s="52"/>
      <c r="C345" s="41">
        <v>2024</v>
      </c>
      <c r="D345" s="15">
        <f>SUM(E345:I345)</f>
        <v>121</v>
      </c>
      <c r="E345" s="15">
        <v>0</v>
      </c>
      <c r="F345" s="15">
        <v>0</v>
      </c>
      <c r="G345" s="15">
        <v>0</v>
      </c>
      <c r="H345" s="15">
        <v>121</v>
      </c>
      <c r="I345" s="15">
        <v>0</v>
      </c>
      <c r="J345" s="32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  <c r="HP345" s="5"/>
      <c r="HQ345" s="5"/>
      <c r="HR345" s="5"/>
      <c r="HS345" s="5"/>
      <c r="HT345" s="5"/>
      <c r="HU345" s="5"/>
      <c r="HV345" s="5"/>
    </row>
    <row r="346" spans="1:230" s="6" customFormat="1" ht="23.25" customHeight="1" x14ac:dyDescent="0.3">
      <c r="A346" s="45"/>
      <c r="B346" s="53"/>
      <c r="C346" s="41" t="s">
        <v>17</v>
      </c>
      <c r="D346" s="15">
        <f t="shared" ref="D346:I346" si="130">SUM(D345:D345)</f>
        <v>121</v>
      </c>
      <c r="E346" s="15">
        <f t="shared" si="130"/>
        <v>0</v>
      </c>
      <c r="F346" s="15">
        <f t="shared" si="130"/>
        <v>0</v>
      </c>
      <c r="G346" s="15">
        <f t="shared" si="130"/>
        <v>0</v>
      </c>
      <c r="H346" s="15">
        <f t="shared" si="130"/>
        <v>121</v>
      </c>
      <c r="I346" s="15">
        <f t="shared" si="130"/>
        <v>0</v>
      </c>
      <c r="J346" s="32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  <c r="HC346" s="5"/>
      <c r="HD346" s="5"/>
      <c r="HE346" s="5"/>
      <c r="HF346" s="5"/>
      <c r="HG346" s="5"/>
      <c r="HH346" s="5"/>
      <c r="HI346" s="5"/>
      <c r="HJ346" s="5"/>
      <c r="HK346" s="5"/>
      <c r="HL346" s="5"/>
      <c r="HM346" s="5"/>
      <c r="HN346" s="5"/>
      <c r="HO346" s="5"/>
      <c r="HP346" s="5"/>
      <c r="HQ346" s="5"/>
      <c r="HR346" s="5"/>
      <c r="HS346" s="5"/>
      <c r="HT346" s="5"/>
      <c r="HU346" s="5"/>
      <c r="HV346" s="5"/>
    </row>
    <row r="347" spans="1:230" s="6" customFormat="1" ht="18" customHeight="1" x14ac:dyDescent="0.3">
      <c r="A347" s="43" t="s">
        <v>0</v>
      </c>
      <c r="B347" s="52"/>
      <c r="C347" s="41">
        <v>2024</v>
      </c>
      <c r="D347" s="15">
        <f>SUM(E347:I347)</f>
        <v>79.099999999999994</v>
      </c>
      <c r="E347" s="15">
        <v>0</v>
      </c>
      <c r="F347" s="15">
        <v>0</v>
      </c>
      <c r="G347" s="15">
        <v>0</v>
      </c>
      <c r="H347" s="15">
        <v>79.099999999999994</v>
      </c>
      <c r="I347" s="15">
        <v>0</v>
      </c>
      <c r="J347" s="32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  <c r="HK347" s="5"/>
      <c r="HL347" s="5"/>
      <c r="HM347" s="5"/>
      <c r="HN347" s="5"/>
      <c r="HO347" s="5"/>
      <c r="HP347" s="5"/>
      <c r="HQ347" s="5"/>
      <c r="HR347" s="5"/>
      <c r="HS347" s="5"/>
      <c r="HT347" s="5"/>
      <c r="HU347" s="5"/>
      <c r="HV347" s="5"/>
    </row>
    <row r="348" spans="1:230" s="6" customFormat="1" ht="35.25" customHeight="1" x14ac:dyDescent="0.3">
      <c r="A348" s="45"/>
      <c r="B348" s="53"/>
      <c r="C348" s="41" t="s">
        <v>17</v>
      </c>
      <c r="D348" s="15">
        <f t="shared" ref="D348:I348" si="131">SUM(D347:D347)</f>
        <v>79.099999999999994</v>
      </c>
      <c r="E348" s="15">
        <f t="shared" si="131"/>
        <v>0</v>
      </c>
      <c r="F348" s="15">
        <f t="shared" si="131"/>
        <v>0</v>
      </c>
      <c r="G348" s="15">
        <f t="shared" si="131"/>
        <v>0</v>
      </c>
      <c r="H348" s="15">
        <f t="shared" si="131"/>
        <v>79.099999999999994</v>
      </c>
      <c r="I348" s="15">
        <f t="shared" si="131"/>
        <v>0</v>
      </c>
      <c r="J348" s="32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  <c r="HC348" s="5"/>
      <c r="HD348" s="5"/>
      <c r="HE348" s="5"/>
      <c r="HF348" s="5"/>
      <c r="HG348" s="5"/>
      <c r="HH348" s="5"/>
      <c r="HI348" s="5"/>
      <c r="HJ348" s="5"/>
      <c r="HK348" s="5"/>
      <c r="HL348" s="5"/>
      <c r="HM348" s="5"/>
      <c r="HN348" s="5"/>
      <c r="HO348" s="5"/>
      <c r="HP348" s="5"/>
      <c r="HQ348" s="5"/>
      <c r="HR348" s="5"/>
      <c r="HS348" s="5"/>
      <c r="HT348" s="5"/>
      <c r="HU348" s="5"/>
      <c r="HV348" s="5"/>
    </row>
    <row r="349" spans="1:230" s="6" customFormat="1" ht="18" customHeight="1" x14ac:dyDescent="0.3">
      <c r="A349" s="44" t="s">
        <v>42</v>
      </c>
      <c r="B349" s="54"/>
      <c r="C349" s="41">
        <v>2025</v>
      </c>
      <c r="D349" s="15">
        <f>SUM(E349:I349)</f>
        <v>41856.1</v>
      </c>
      <c r="E349" s="15">
        <v>0</v>
      </c>
      <c r="F349" s="15">
        <v>0</v>
      </c>
      <c r="G349" s="15">
        <v>38507.5</v>
      </c>
      <c r="H349" s="15">
        <v>3348.6</v>
      </c>
      <c r="I349" s="15">
        <v>0</v>
      </c>
      <c r="J349" s="32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  <c r="HL349" s="5"/>
      <c r="HM349" s="5"/>
      <c r="HN349" s="5"/>
      <c r="HO349" s="5"/>
      <c r="HP349" s="5"/>
      <c r="HQ349" s="5"/>
      <c r="HR349" s="5"/>
      <c r="HS349" s="5"/>
      <c r="HT349" s="5"/>
      <c r="HU349" s="5"/>
      <c r="HV349" s="5"/>
    </row>
    <row r="350" spans="1:230" s="6" customFormat="1" ht="18" customHeight="1" x14ac:dyDescent="0.3">
      <c r="A350" s="44"/>
      <c r="B350" s="54"/>
      <c r="C350" s="41">
        <v>2026</v>
      </c>
      <c r="D350" s="15">
        <f>SUM(E350:I350)</f>
        <v>0</v>
      </c>
      <c r="E350" s="15">
        <v>0</v>
      </c>
      <c r="F350" s="15">
        <v>0</v>
      </c>
      <c r="G350" s="15">
        <v>0</v>
      </c>
      <c r="H350" s="15">
        <v>0</v>
      </c>
      <c r="I350" s="15">
        <v>0</v>
      </c>
      <c r="J350" s="32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  <c r="HC350" s="5"/>
      <c r="HD350" s="5"/>
      <c r="HE350" s="5"/>
      <c r="HF350" s="5"/>
      <c r="HG350" s="5"/>
      <c r="HH350" s="5"/>
      <c r="HI350" s="5"/>
      <c r="HJ350" s="5"/>
      <c r="HK350" s="5"/>
      <c r="HL350" s="5"/>
      <c r="HM350" s="5"/>
      <c r="HN350" s="5"/>
      <c r="HO350" s="5"/>
      <c r="HP350" s="5"/>
      <c r="HQ350" s="5"/>
      <c r="HR350" s="5"/>
      <c r="HS350" s="5"/>
      <c r="HT350" s="5"/>
      <c r="HU350" s="5"/>
      <c r="HV350" s="5"/>
    </row>
    <row r="351" spans="1:230" s="6" customFormat="1" ht="18" customHeight="1" x14ac:dyDescent="0.3">
      <c r="A351" s="44"/>
      <c r="B351" s="54"/>
      <c r="C351" s="41">
        <v>2027</v>
      </c>
      <c r="D351" s="15">
        <v>0</v>
      </c>
      <c r="E351" s="15">
        <v>0</v>
      </c>
      <c r="F351" s="15">
        <v>0</v>
      </c>
      <c r="G351" s="15">
        <v>0</v>
      </c>
      <c r="H351" s="15">
        <v>0</v>
      </c>
      <c r="I351" s="15">
        <v>0</v>
      </c>
      <c r="J351" s="32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  <c r="HC351" s="5"/>
      <c r="HD351" s="5"/>
      <c r="HE351" s="5"/>
      <c r="HF351" s="5"/>
      <c r="HG351" s="5"/>
      <c r="HH351" s="5"/>
      <c r="HI351" s="5"/>
      <c r="HJ351" s="5"/>
      <c r="HK351" s="5"/>
      <c r="HL351" s="5"/>
      <c r="HM351" s="5"/>
      <c r="HN351" s="5"/>
      <c r="HO351" s="5"/>
      <c r="HP351" s="5"/>
      <c r="HQ351" s="5"/>
      <c r="HR351" s="5"/>
      <c r="HS351" s="5"/>
      <c r="HT351" s="5"/>
      <c r="HU351" s="5"/>
      <c r="HV351" s="5"/>
    </row>
    <row r="352" spans="1:230" s="6" customFormat="1" ht="18" customHeight="1" x14ac:dyDescent="0.3">
      <c r="A352" s="45"/>
      <c r="B352" s="53"/>
      <c r="C352" s="41" t="s">
        <v>17</v>
      </c>
      <c r="D352" s="15">
        <f>SUM(D349:D351)</f>
        <v>41856.1</v>
      </c>
      <c r="E352" s="15">
        <f t="shared" ref="E352:I352" si="132">SUM(E349:E351)</f>
        <v>0</v>
      </c>
      <c r="F352" s="15">
        <f t="shared" si="132"/>
        <v>0</v>
      </c>
      <c r="G352" s="15">
        <f t="shared" si="132"/>
        <v>38507.5</v>
      </c>
      <c r="H352" s="15">
        <f t="shared" si="132"/>
        <v>3348.6</v>
      </c>
      <c r="I352" s="15">
        <f t="shared" si="132"/>
        <v>0</v>
      </c>
      <c r="J352" s="32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  <c r="HL352" s="5"/>
      <c r="HM352" s="5"/>
      <c r="HN352" s="5"/>
      <c r="HO352" s="5"/>
      <c r="HP352" s="5"/>
      <c r="HQ352" s="5"/>
      <c r="HR352" s="5"/>
      <c r="HS352" s="5"/>
      <c r="HT352" s="5"/>
      <c r="HU352" s="5"/>
      <c r="HV352" s="5"/>
    </row>
    <row r="353" spans="1:230" s="6" customFormat="1" ht="18" customHeight="1" x14ac:dyDescent="0.3">
      <c r="A353" s="44" t="s">
        <v>88</v>
      </c>
      <c r="B353" s="54"/>
      <c r="C353" s="41">
        <v>2025</v>
      </c>
      <c r="D353" s="15">
        <f>SUM(E353:I353)</f>
        <v>3780</v>
      </c>
      <c r="E353" s="15">
        <v>0</v>
      </c>
      <c r="F353" s="15">
        <v>0</v>
      </c>
      <c r="G353" s="15">
        <v>3477.6</v>
      </c>
      <c r="H353" s="15">
        <v>302.39999999999998</v>
      </c>
      <c r="I353" s="15">
        <v>0</v>
      </c>
      <c r="J353" s="32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  <c r="HL353" s="5"/>
      <c r="HM353" s="5"/>
      <c r="HN353" s="5"/>
      <c r="HO353" s="5"/>
      <c r="HP353" s="5"/>
      <c r="HQ353" s="5"/>
      <c r="HR353" s="5"/>
      <c r="HS353" s="5"/>
      <c r="HT353" s="5"/>
      <c r="HU353" s="5"/>
      <c r="HV353" s="5"/>
    </row>
    <row r="354" spans="1:230" s="6" customFormat="1" ht="18" customHeight="1" x14ac:dyDescent="0.3">
      <c r="A354" s="44"/>
      <c r="B354" s="54"/>
      <c r="C354" s="41">
        <v>2026</v>
      </c>
      <c r="D354" s="15">
        <f>SUM(E354:I354)</f>
        <v>0</v>
      </c>
      <c r="E354" s="15">
        <v>0</v>
      </c>
      <c r="F354" s="15">
        <v>0</v>
      </c>
      <c r="G354" s="15">
        <v>0</v>
      </c>
      <c r="H354" s="15">
        <v>0</v>
      </c>
      <c r="I354" s="15">
        <v>0</v>
      </c>
      <c r="J354" s="32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  <c r="HL354" s="5"/>
      <c r="HM354" s="5"/>
      <c r="HN354" s="5"/>
      <c r="HO354" s="5"/>
      <c r="HP354" s="5"/>
      <c r="HQ354" s="5"/>
      <c r="HR354" s="5"/>
      <c r="HS354" s="5"/>
      <c r="HT354" s="5"/>
      <c r="HU354" s="5"/>
      <c r="HV354" s="5"/>
    </row>
    <row r="355" spans="1:230" s="6" customFormat="1" ht="18" customHeight="1" x14ac:dyDescent="0.3">
      <c r="A355" s="44"/>
      <c r="B355" s="54"/>
      <c r="C355" s="41">
        <v>2027</v>
      </c>
      <c r="D355" s="15">
        <v>0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  <c r="J355" s="32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  <c r="HF355" s="5"/>
      <c r="HG355" s="5"/>
      <c r="HH355" s="5"/>
      <c r="HI355" s="5"/>
      <c r="HJ355" s="5"/>
      <c r="HK355" s="5"/>
      <c r="HL355" s="5"/>
      <c r="HM355" s="5"/>
      <c r="HN355" s="5"/>
      <c r="HO355" s="5"/>
      <c r="HP355" s="5"/>
      <c r="HQ355" s="5"/>
      <c r="HR355" s="5"/>
      <c r="HS355" s="5"/>
      <c r="HT355" s="5"/>
      <c r="HU355" s="5"/>
      <c r="HV355" s="5"/>
    </row>
    <row r="356" spans="1:230" s="6" customFormat="1" ht="18" customHeight="1" x14ac:dyDescent="0.3">
      <c r="A356" s="45"/>
      <c r="B356" s="53"/>
      <c r="C356" s="41" t="s">
        <v>17</v>
      </c>
      <c r="D356" s="15">
        <f>SUM(D353:D355)</f>
        <v>3780</v>
      </c>
      <c r="E356" s="15">
        <f t="shared" ref="E356:I356" si="133">SUM(E353:E355)</f>
        <v>0</v>
      </c>
      <c r="F356" s="15">
        <f t="shared" si="133"/>
        <v>0</v>
      </c>
      <c r="G356" s="15">
        <f t="shared" si="133"/>
        <v>3477.6</v>
      </c>
      <c r="H356" s="15">
        <f t="shared" si="133"/>
        <v>302.39999999999998</v>
      </c>
      <c r="I356" s="15">
        <f t="shared" si="133"/>
        <v>0</v>
      </c>
      <c r="J356" s="32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  <c r="HL356" s="5"/>
      <c r="HM356" s="5"/>
      <c r="HN356" s="5"/>
      <c r="HO356" s="5"/>
      <c r="HP356" s="5"/>
      <c r="HQ356" s="5"/>
      <c r="HR356" s="5"/>
      <c r="HS356" s="5"/>
      <c r="HT356" s="5"/>
      <c r="HU356" s="5"/>
      <c r="HV356" s="5"/>
    </row>
    <row r="357" spans="1:230" s="6" customFormat="1" x14ac:dyDescent="0.3">
      <c r="A357" s="42" t="s">
        <v>78</v>
      </c>
      <c r="B357" s="17"/>
      <c r="C357" s="18"/>
      <c r="D357" s="19"/>
      <c r="E357" s="20"/>
      <c r="F357" s="20"/>
      <c r="G357" s="20"/>
      <c r="H357" s="20"/>
      <c r="I357" s="21"/>
      <c r="J357" s="32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  <c r="HL357" s="5"/>
      <c r="HM357" s="5"/>
      <c r="HN357" s="5"/>
      <c r="HO357" s="5"/>
      <c r="HP357" s="5"/>
      <c r="HQ357" s="5"/>
      <c r="HR357" s="5"/>
      <c r="HS357" s="5"/>
      <c r="HT357" s="5"/>
      <c r="HU357" s="5"/>
      <c r="HV357" s="5"/>
    </row>
    <row r="358" spans="1:230" s="6" customFormat="1" x14ac:dyDescent="0.3">
      <c r="A358" s="49" t="s">
        <v>17</v>
      </c>
      <c r="B358" s="48"/>
      <c r="C358" s="40">
        <v>2022</v>
      </c>
      <c r="D358" s="16">
        <f>SUM(E358:I358)</f>
        <v>995.7</v>
      </c>
      <c r="E358" s="16">
        <f t="shared" ref="E358:I359" si="134">E364+E367+E373+E376</f>
        <v>0</v>
      </c>
      <c r="F358" s="16">
        <f t="shared" si="134"/>
        <v>0</v>
      </c>
      <c r="G358" s="16">
        <f t="shared" si="134"/>
        <v>995.7</v>
      </c>
      <c r="H358" s="16">
        <f t="shared" si="134"/>
        <v>0</v>
      </c>
      <c r="I358" s="16">
        <f t="shared" si="134"/>
        <v>0</v>
      </c>
      <c r="J358" s="32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  <c r="GY358" s="5"/>
      <c r="GZ358" s="5"/>
      <c r="HA358" s="5"/>
      <c r="HB358" s="5"/>
      <c r="HC358" s="5"/>
      <c r="HD358" s="5"/>
      <c r="HE358" s="5"/>
      <c r="HF358" s="5"/>
      <c r="HG358" s="5"/>
      <c r="HH358" s="5"/>
      <c r="HI358" s="5"/>
      <c r="HJ358" s="5"/>
      <c r="HK358" s="5"/>
      <c r="HL358" s="5"/>
      <c r="HM358" s="5"/>
      <c r="HN358" s="5"/>
      <c r="HO358" s="5"/>
      <c r="HP358" s="5"/>
      <c r="HQ358" s="5"/>
      <c r="HR358" s="5"/>
      <c r="HS358" s="5"/>
      <c r="HT358" s="5"/>
      <c r="HU358" s="5"/>
      <c r="HV358" s="5"/>
    </row>
    <row r="359" spans="1:230" s="6" customFormat="1" x14ac:dyDescent="0.3">
      <c r="A359" s="50"/>
      <c r="B359" s="48"/>
      <c r="C359" s="40">
        <v>2023</v>
      </c>
      <c r="D359" s="16">
        <f t="shared" ref="D359:D362" si="135">SUM(E359:I359)</f>
        <v>1694.8</v>
      </c>
      <c r="E359" s="16">
        <f t="shared" si="134"/>
        <v>0</v>
      </c>
      <c r="F359" s="16">
        <f t="shared" si="134"/>
        <v>0</v>
      </c>
      <c r="G359" s="16">
        <f t="shared" si="134"/>
        <v>0</v>
      </c>
      <c r="H359" s="16">
        <f t="shared" si="134"/>
        <v>1694.8</v>
      </c>
      <c r="I359" s="16">
        <f t="shared" si="134"/>
        <v>0</v>
      </c>
      <c r="J359" s="32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5"/>
      <c r="GZ359" s="5"/>
      <c r="HA359" s="5"/>
      <c r="HB359" s="5"/>
      <c r="HC359" s="5"/>
      <c r="HD359" s="5"/>
      <c r="HE359" s="5"/>
      <c r="HF359" s="5"/>
      <c r="HG359" s="5"/>
      <c r="HH359" s="5"/>
      <c r="HI359" s="5"/>
      <c r="HJ359" s="5"/>
      <c r="HK359" s="5"/>
      <c r="HL359" s="5"/>
      <c r="HM359" s="5"/>
      <c r="HN359" s="5"/>
      <c r="HO359" s="5"/>
      <c r="HP359" s="5"/>
      <c r="HQ359" s="5"/>
      <c r="HR359" s="5"/>
      <c r="HS359" s="5"/>
      <c r="HT359" s="5"/>
      <c r="HU359" s="5"/>
      <c r="HV359" s="5"/>
    </row>
    <row r="360" spans="1:230" s="6" customFormat="1" x14ac:dyDescent="0.3">
      <c r="A360" s="50"/>
      <c r="B360" s="48"/>
      <c r="C360" s="40">
        <v>2025</v>
      </c>
      <c r="D360" s="16">
        <f t="shared" si="135"/>
        <v>572</v>
      </c>
      <c r="E360" s="16">
        <f t="shared" ref="E360:I362" si="136">E369</f>
        <v>0</v>
      </c>
      <c r="F360" s="16">
        <f t="shared" si="136"/>
        <v>0</v>
      </c>
      <c r="G360" s="16">
        <f t="shared" si="136"/>
        <v>0</v>
      </c>
      <c r="H360" s="16">
        <f>H369</f>
        <v>572</v>
      </c>
      <c r="I360" s="16">
        <f>I369</f>
        <v>0</v>
      </c>
      <c r="J360" s="32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5"/>
      <c r="GZ360" s="5"/>
      <c r="HA360" s="5"/>
      <c r="HB360" s="5"/>
      <c r="HC360" s="5"/>
      <c r="HD360" s="5"/>
      <c r="HE360" s="5"/>
      <c r="HF360" s="5"/>
      <c r="HG360" s="5"/>
      <c r="HH360" s="5"/>
      <c r="HI360" s="5"/>
      <c r="HJ360" s="5"/>
      <c r="HK360" s="5"/>
      <c r="HL360" s="5"/>
      <c r="HM360" s="5"/>
      <c r="HN360" s="5"/>
      <c r="HO360" s="5"/>
      <c r="HP360" s="5"/>
      <c r="HQ360" s="5"/>
      <c r="HR360" s="5"/>
      <c r="HS360" s="5"/>
      <c r="HT360" s="5"/>
      <c r="HU360" s="5"/>
      <c r="HV360" s="5"/>
    </row>
    <row r="361" spans="1:230" s="6" customFormat="1" x14ac:dyDescent="0.3">
      <c r="A361" s="50"/>
      <c r="B361" s="48"/>
      <c r="C361" s="40">
        <v>2026</v>
      </c>
      <c r="D361" s="16">
        <f t="shared" si="135"/>
        <v>0</v>
      </c>
      <c r="E361" s="16">
        <f t="shared" si="136"/>
        <v>0</v>
      </c>
      <c r="F361" s="16">
        <f t="shared" si="136"/>
        <v>0</v>
      </c>
      <c r="G361" s="16">
        <f t="shared" si="136"/>
        <v>0</v>
      </c>
      <c r="H361" s="16">
        <f t="shared" si="136"/>
        <v>0</v>
      </c>
      <c r="I361" s="16">
        <f t="shared" si="136"/>
        <v>0</v>
      </c>
      <c r="J361" s="32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5"/>
      <c r="GZ361" s="5"/>
      <c r="HA361" s="5"/>
      <c r="HB361" s="5"/>
      <c r="HC361" s="5"/>
      <c r="HD361" s="5"/>
      <c r="HE361" s="5"/>
      <c r="HF361" s="5"/>
      <c r="HG361" s="5"/>
      <c r="HH361" s="5"/>
      <c r="HI361" s="5"/>
      <c r="HJ361" s="5"/>
      <c r="HK361" s="5"/>
      <c r="HL361" s="5"/>
      <c r="HM361" s="5"/>
      <c r="HN361" s="5"/>
      <c r="HO361" s="5"/>
      <c r="HP361" s="5"/>
      <c r="HQ361" s="5"/>
      <c r="HR361" s="5"/>
      <c r="HS361" s="5"/>
      <c r="HT361" s="5"/>
      <c r="HU361" s="5"/>
      <c r="HV361" s="5"/>
    </row>
    <row r="362" spans="1:230" s="6" customFormat="1" x14ac:dyDescent="0.3">
      <c r="A362" s="50"/>
      <c r="B362" s="48"/>
      <c r="C362" s="40">
        <v>2027</v>
      </c>
      <c r="D362" s="16">
        <f t="shared" si="135"/>
        <v>0</v>
      </c>
      <c r="E362" s="16">
        <f t="shared" si="136"/>
        <v>0</v>
      </c>
      <c r="F362" s="16">
        <f t="shared" si="136"/>
        <v>0</v>
      </c>
      <c r="G362" s="16">
        <f t="shared" si="136"/>
        <v>0</v>
      </c>
      <c r="H362" s="16">
        <f t="shared" si="136"/>
        <v>0</v>
      </c>
      <c r="I362" s="16">
        <f t="shared" si="136"/>
        <v>0</v>
      </c>
      <c r="J362" s="32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  <c r="GY362" s="5"/>
      <c r="GZ362" s="5"/>
      <c r="HA362" s="5"/>
      <c r="HB362" s="5"/>
      <c r="HC362" s="5"/>
      <c r="HD362" s="5"/>
      <c r="HE362" s="5"/>
      <c r="HF362" s="5"/>
      <c r="HG362" s="5"/>
      <c r="HH362" s="5"/>
      <c r="HI362" s="5"/>
      <c r="HJ362" s="5"/>
      <c r="HK362" s="5"/>
      <c r="HL362" s="5"/>
      <c r="HM362" s="5"/>
      <c r="HN362" s="5"/>
      <c r="HO362" s="5"/>
      <c r="HP362" s="5"/>
      <c r="HQ362" s="5"/>
      <c r="HR362" s="5"/>
      <c r="HS362" s="5"/>
      <c r="HT362" s="5"/>
      <c r="HU362" s="5"/>
      <c r="HV362" s="5"/>
    </row>
    <row r="363" spans="1:230" s="6" customFormat="1" x14ac:dyDescent="0.3">
      <c r="A363" s="51"/>
      <c r="B363" s="48"/>
      <c r="C363" s="40" t="s">
        <v>17</v>
      </c>
      <c r="D363" s="16">
        <f>SUM(D358:D362)</f>
        <v>3262.5</v>
      </c>
      <c r="E363" s="16">
        <f t="shared" ref="E363:I363" si="137">SUM(E358:E362)</f>
        <v>0</v>
      </c>
      <c r="F363" s="16">
        <f t="shared" si="137"/>
        <v>0</v>
      </c>
      <c r="G363" s="16">
        <f t="shared" si="137"/>
        <v>995.7</v>
      </c>
      <c r="H363" s="16">
        <f t="shared" si="137"/>
        <v>2266.8000000000002</v>
      </c>
      <c r="I363" s="16">
        <f t="shared" si="137"/>
        <v>0</v>
      </c>
      <c r="J363" s="32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  <c r="FX363" s="5"/>
      <c r="FY363" s="5"/>
      <c r="FZ363" s="5"/>
      <c r="GA363" s="5"/>
      <c r="GB363" s="5"/>
      <c r="GC363" s="5"/>
      <c r="GD363" s="5"/>
      <c r="GE363" s="5"/>
      <c r="GF363" s="5"/>
      <c r="GG363" s="5"/>
      <c r="GH363" s="5"/>
      <c r="GI363" s="5"/>
      <c r="GJ363" s="5"/>
      <c r="GK363" s="5"/>
      <c r="GL363" s="5"/>
      <c r="GM363" s="5"/>
      <c r="GN363" s="5"/>
      <c r="GO363" s="5"/>
      <c r="GP363" s="5"/>
      <c r="GQ363" s="5"/>
      <c r="GR363" s="5"/>
      <c r="GS363" s="5"/>
      <c r="GT363" s="5"/>
      <c r="GU363" s="5"/>
      <c r="GV363" s="5"/>
      <c r="GW363" s="5"/>
      <c r="GX363" s="5"/>
      <c r="GY363" s="5"/>
      <c r="GZ363" s="5"/>
      <c r="HA363" s="5"/>
      <c r="HB363" s="5"/>
      <c r="HC363" s="5"/>
      <c r="HD363" s="5"/>
      <c r="HE363" s="5"/>
      <c r="HF363" s="5"/>
      <c r="HG363" s="5"/>
      <c r="HH363" s="5"/>
      <c r="HI363" s="5"/>
      <c r="HJ363" s="5"/>
      <c r="HK363" s="5"/>
      <c r="HL363" s="5"/>
      <c r="HM363" s="5"/>
      <c r="HN363" s="5"/>
      <c r="HO363" s="5"/>
      <c r="HP363" s="5"/>
      <c r="HQ363" s="5"/>
      <c r="HR363" s="5"/>
      <c r="HS363" s="5"/>
      <c r="HT363" s="5"/>
      <c r="HU363" s="5"/>
      <c r="HV363" s="5"/>
    </row>
    <row r="364" spans="1:230" s="6" customFormat="1" x14ac:dyDescent="0.3">
      <c r="A364" s="43" t="s">
        <v>68</v>
      </c>
      <c r="B364" s="46"/>
      <c r="C364" s="41">
        <v>2022</v>
      </c>
      <c r="D364" s="15">
        <f>SUM(E364:I364)</f>
        <v>0</v>
      </c>
      <c r="E364" s="15">
        <v>0</v>
      </c>
      <c r="F364" s="15">
        <v>0</v>
      </c>
      <c r="G364" s="15">
        <v>0</v>
      </c>
      <c r="H364" s="15">
        <v>0</v>
      </c>
      <c r="I364" s="15">
        <v>0</v>
      </c>
      <c r="J364" s="32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  <c r="GW364" s="5"/>
      <c r="GX364" s="5"/>
      <c r="GY364" s="5"/>
      <c r="GZ364" s="5"/>
      <c r="HA364" s="5"/>
      <c r="HB364" s="5"/>
      <c r="HC364" s="5"/>
      <c r="HD364" s="5"/>
      <c r="HE364" s="5"/>
      <c r="HF364" s="5"/>
      <c r="HG364" s="5"/>
      <c r="HH364" s="5"/>
      <c r="HI364" s="5"/>
      <c r="HJ364" s="5"/>
      <c r="HK364" s="5"/>
      <c r="HL364" s="5"/>
      <c r="HM364" s="5"/>
      <c r="HN364" s="5"/>
      <c r="HO364" s="5"/>
      <c r="HP364" s="5"/>
      <c r="HQ364" s="5"/>
      <c r="HR364" s="5"/>
      <c r="HS364" s="5"/>
      <c r="HT364" s="5"/>
      <c r="HU364" s="5"/>
      <c r="HV364" s="5"/>
    </row>
    <row r="365" spans="1:230" s="6" customFormat="1" x14ac:dyDescent="0.3">
      <c r="A365" s="44"/>
      <c r="B365" s="46"/>
      <c r="C365" s="41">
        <v>2023</v>
      </c>
      <c r="D365" s="15">
        <f>SUM(E365:I365)</f>
        <v>0</v>
      </c>
      <c r="E365" s="15">
        <v>0</v>
      </c>
      <c r="F365" s="15">
        <v>0</v>
      </c>
      <c r="G365" s="15">
        <v>0</v>
      </c>
      <c r="H365" s="15">
        <v>0</v>
      </c>
      <c r="I365" s="15">
        <v>0</v>
      </c>
      <c r="J365" s="32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  <c r="GH365" s="5"/>
      <c r="GI365" s="5"/>
      <c r="GJ365" s="5"/>
      <c r="GK365" s="5"/>
      <c r="GL365" s="5"/>
      <c r="GM365" s="5"/>
      <c r="GN365" s="5"/>
      <c r="GO365" s="5"/>
      <c r="GP365" s="5"/>
      <c r="GQ365" s="5"/>
      <c r="GR365" s="5"/>
      <c r="GS365" s="5"/>
      <c r="GT365" s="5"/>
      <c r="GU365" s="5"/>
      <c r="GV365" s="5"/>
      <c r="GW365" s="5"/>
      <c r="GX365" s="5"/>
      <c r="GY365" s="5"/>
      <c r="GZ365" s="5"/>
      <c r="HA365" s="5"/>
      <c r="HB365" s="5"/>
      <c r="HC365" s="5"/>
      <c r="HD365" s="5"/>
      <c r="HE365" s="5"/>
      <c r="HF365" s="5"/>
      <c r="HG365" s="5"/>
      <c r="HH365" s="5"/>
      <c r="HI365" s="5"/>
      <c r="HJ365" s="5"/>
      <c r="HK365" s="5"/>
      <c r="HL365" s="5"/>
      <c r="HM365" s="5"/>
      <c r="HN365" s="5"/>
      <c r="HO365" s="5"/>
      <c r="HP365" s="5"/>
      <c r="HQ365" s="5"/>
      <c r="HR365" s="5"/>
      <c r="HS365" s="5"/>
      <c r="HT365" s="5"/>
      <c r="HU365" s="5"/>
      <c r="HV365" s="5"/>
    </row>
    <row r="366" spans="1:230" s="6" customFormat="1" x14ac:dyDescent="0.3">
      <c r="A366" s="45"/>
      <c r="B366" s="46"/>
      <c r="C366" s="41" t="s">
        <v>17</v>
      </c>
      <c r="D366" s="15">
        <f>SUM(D364:D365)</f>
        <v>0</v>
      </c>
      <c r="E366" s="15">
        <f t="shared" ref="E366:I366" si="138">SUM(E364:E365)</f>
        <v>0</v>
      </c>
      <c r="F366" s="15">
        <f t="shared" si="138"/>
        <v>0</v>
      </c>
      <c r="G366" s="15">
        <f t="shared" si="138"/>
        <v>0</v>
      </c>
      <c r="H366" s="15">
        <f t="shared" si="138"/>
        <v>0</v>
      </c>
      <c r="I366" s="15">
        <f t="shared" si="138"/>
        <v>0</v>
      </c>
      <c r="J366" s="32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  <c r="GW366" s="5"/>
      <c r="GX366" s="5"/>
      <c r="GY366" s="5"/>
      <c r="GZ366" s="5"/>
      <c r="HA366" s="5"/>
      <c r="HB366" s="5"/>
      <c r="HC366" s="5"/>
      <c r="HD366" s="5"/>
      <c r="HE366" s="5"/>
      <c r="HF366" s="5"/>
      <c r="HG366" s="5"/>
      <c r="HH366" s="5"/>
      <c r="HI366" s="5"/>
      <c r="HJ366" s="5"/>
      <c r="HK366" s="5"/>
      <c r="HL366" s="5"/>
      <c r="HM366" s="5"/>
      <c r="HN366" s="5"/>
      <c r="HO366" s="5"/>
      <c r="HP366" s="5"/>
      <c r="HQ366" s="5"/>
      <c r="HR366" s="5"/>
      <c r="HS366" s="5"/>
      <c r="HT366" s="5"/>
      <c r="HU366" s="5"/>
      <c r="HV366" s="5"/>
    </row>
    <row r="367" spans="1:230" s="6" customFormat="1" ht="18.75" customHeight="1" x14ac:dyDescent="0.3">
      <c r="A367" s="43" t="s">
        <v>50</v>
      </c>
      <c r="B367" s="46"/>
      <c r="C367" s="41">
        <v>2022</v>
      </c>
      <c r="D367" s="15">
        <f>SUM(E367:I367)</f>
        <v>0</v>
      </c>
      <c r="E367" s="15">
        <v>0</v>
      </c>
      <c r="F367" s="15">
        <v>0</v>
      </c>
      <c r="G367" s="15">
        <v>0</v>
      </c>
      <c r="H367" s="15">
        <v>0</v>
      </c>
      <c r="I367" s="15">
        <v>0</v>
      </c>
      <c r="J367" s="32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  <c r="GY367" s="5"/>
      <c r="GZ367" s="5"/>
      <c r="HA367" s="5"/>
      <c r="HB367" s="5"/>
      <c r="HC367" s="5"/>
      <c r="HD367" s="5"/>
      <c r="HE367" s="5"/>
      <c r="HF367" s="5"/>
      <c r="HG367" s="5"/>
      <c r="HH367" s="5"/>
      <c r="HI367" s="5"/>
      <c r="HJ367" s="5"/>
      <c r="HK367" s="5"/>
      <c r="HL367" s="5"/>
      <c r="HM367" s="5"/>
      <c r="HN367" s="5"/>
      <c r="HO367" s="5"/>
      <c r="HP367" s="5"/>
      <c r="HQ367" s="5"/>
      <c r="HR367" s="5"/>
      <c r="HS367" s="5"/>
      <c r="HT367" s="5"/>
      <c r="HU367" s="5"/>
      <c r="HV367" s="5"/>
    </row>
    <row r="368" spans="1:230" s="6" customFormat="1" x14ac:dyDescent="0.3">
      <c r="A368" s="44"/>
      <c r="B368" s="46"/>
      <c r="C368" s="41">
        <v>2023</v>
      </c>
      <c r="D368" s="15">
        <f>SUM(E368:I368)</f>
        <v>1694.8</v>
      </c>
      <c r="E368" s="15">
        <v>0</v>
      </c>
      <c r="F368" s="15">
        <v>0</v>
      </c>
      <c r="G368" s="15">
        <v>0</v>
      </c>
      <c r="H368" s="15">
        <f>967.3+727.5</f>
        <v>1694.8</v>
      </c>
      <c r="I368" s="15">
        <v>0</v>
      </c>
      <c r="J368" s="32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5"/>
      <c r="FP368" s="5"/>
      <c r="FQ368" s="5"/>
      <c r="FR368" s="5"/>
      <c r="FS368" s="5"/>
      <c r="FT368" s="5"/>
      <c r="FU368" s="5"/>
      <c r="FV368" s="5"/>
      <c r="FW368" s="5"/>
      <c r="FX368" s="5"/>
      <c r="FY368" s="5"/>
      <c r="FZ368" s="5"/>
      <c r="GA368" s="5"/>
      <c r="GB368" s="5"/>
      <c r="GC368" s="5"/>
      <c r="GD368" s="5"/>
      <c r="GE368" s="5"/>
      <c r="GF368" s="5"/>
      <c r="GG368" s="5"/>
      <c r="GH368" s="5"/>
      <c r="GI368" s="5"/>
      <c r="GJ368" s="5"/>
      <c r="GK368" s="5"/>
      <c r="GL368" s="5"/>
      <c r="GM368" s="5"/>
      <c r="GN368" s="5"/>
      <c r="GO368" s="5"/>
      <c r="GP368" s="5"/>
      <c r="GQ368" s="5"/>
      <c r="GR368" s="5"/>
      <c r="GS368" s="5"/>
      <c r="GT368" s="5"/>
      <c r="GU368" s="5"/>
      <c r="GV368" s="5"/>
      <c r="GW368" s="5"/>
      <c r="GX368" s="5"/>
      <c r="GY368" s="5"/>
      <c r="GZ368" s="5"/>
      <c r="HA368" s="5"/>
      <c r="HB368" s="5"/>
      <c r="HC368" s="5"/>
      <c r="HD368" s="5"/>
      <c r="HE368" s="5"/>
      <c r="HF368" s="5"/>
      <c r="HG368" s="5"/>
      <c r="HH368" s="5"/>
      <c r="HI368" s="5"/>
      <c r="HJ368" s="5"/>
      <c r="HK368" s="5"/>
      <c r="HL368" s="5"/>
      <c r="HM368" s="5"/>
      <c r="HN368" s="5"/>
      <c r="HO368" s="5"/>
      <c r="HP368" s="5"/>
      <c r="HQ368" s="5"/>
      <c r="HR368" s="5"/>
      <c r="HS368" s="5"/>
      <c r="HT368" s="5"/>
      <c r="HU368" s="5"/>
      <c r="HV368" s="5"/>
    </row>
    <row r="369" spans="1:230" s="6" customFormat="1" x14ac:dyDescent="0.3">
      <c r="A369" s="44"/>
      <c r="B369" s="46"/>
      <c r="C369" s="41">
        <v>2025</v>
      </c>
      <c r="D369" s="15">
        <f t="shared" ref="D369:D371" si="139">SUM(E369:I369)</f>
        <v>572</v>
      </c>
      <c r="E369" s="15">
        <v>0</v>
      </c>
      <c r="F369" s="15">
        <v>0</v>
      </c>
      <c r="G369" s="15">
        <v>0</v>
      </c>
      <c r="H369" s="15">
        <v>572</v>
      </c>
      <c r="I369" s="15">
        <v>0</v>
      </c>
      <c r="J369" s="32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  <c r="GM369" s="5"/>
      <c r="GN369" s="5"/>
      <c r="GO369" s="5"/>
      <c r="GP369" s="5"/>
      <c r="GQ369" s="5"/>
      <c r="GR369" s="5"/>
      <c r="GS369" s="5"/>
      <c r="GT369" s="5"/>
      <c r="GU369" s="5"/>
      <c r="GV369" s="5"/>
      <c r="GW369" s="5"/>
      <c r="GX369" s="5"/>
      <c r="GY369" s="5"/>
      <c r="GZ369" s="5"/>
      <c r="HA369" s="5"/>
      <c r="HB369" s="5"/>
      <c r="HC369" s="5"/>
      <c r="HD369" s="5"/>
      <c r="HE369" s="5"/>
      <c r="HF369" s="5"/>
      <c r="HG369" s="5"/>
      <c r="HH369" s="5"/>
      <c r="HI369" s="5"/>
      <c r="HJ369" s="5"/>
      <c r="HK369" s="5"/>
      <c r="HL369" s="5"/>
      <c r="HM369" s="5"/>
      <c r="HN369" s="5"/>
      <c r="HO369" s="5"/>
      <c r="HP369" s="5"/>
      <c r="HQ369" s="5"/>
      <c r="HR369" s="5"/>
      <c r="HS369" s="5"/>
      <c r="HT369" s="5"/>
      <c r="HU369" s="5"/>
      <c r="HV369" s="5"/>
    </row>
    <row r="370" spans="1:230" s="6" customFormat="1" x14ac:dyDescent="0.3">
      <c r="A370" s="44"/>
      <c r="B370" s="46"/>
      <c r="C370" s="41">
        <v>2026</v>
      </c>
      <c r="D370" s="15">
        <f t="shared" si="139"/>
        <v>0</v>
      </c>
      <c r="E370" s="15">
        <v>0</v>
      </c>
      <c r="F370" s="15">
        <v>0</v>
      </c>
      <c r="G370" s="15">
        <v>0</v>
      </c>
      <c r="H370" s="15">
        <v>0</v>
      </c>
      <c r="I370" s="15">
        <v>0</v>
      </c>
      <c r="J370" s="32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  <c r="GW370" s="5"/>
      <c r="GX370" s="5"/>
      <c r="GY370" s="5"/>
      <c r="GZ370" s="5"/>
      <c r="HA370" s="5"/>
      <c r="HB370" s="5"/>
      <c r="HC370" s="5"/>
      <c r="HD370" s="5"/>
      <c r="HE370" s="5"/>
      <c r="HF370" s="5"/>
      <c r="HG370" s="5"/>
      <c r="HH370" s="5"/>
      <c r="HI370" s="5"/>
      <c r="HJ370" s="5"/>
      <c r="HK370" s="5"/>
      <c r="HL370" s="5"/>
      <c r="HM370" s="5"/>
      <c r="HN370" s="5"/>
      <c r="HO370" s="5"/>
      <c r="HP370" s="5"/>
      <c r="HQ370" s="5"/>
      <c r="HR370" s="5"/>
      <c r="HS370" s="5"/>
      <c r="HT370" s="5"/>
      <c r="HU370" s="5"/>
      <c r="HV370" s="5"/>
    </row>
    <row r="371" spans="1:230" s="6" customFormat="1" x14ac:dyDescent="0.3">
      <c r="A371" s="44"/>
      <c r="B371" s="46"/>
      <c r="C371" s="41">
        <v>2027</v>
      </c>
      <c r="D371" s="15">
        <f t="shared" si="139"/>
        <v>0</v>
      </c>
      <c r="E371" s="15">
        <v>0</v>
      </c>
      <c r="F371" s="15">
        <v>0</v>
      </c>
      <c r="G371" s="15">
        <v>0</v>
      </c>
      <c r="H371" s="15">
        <v>0</v>
      </c>
      <c r="I371" s="15">
        <v>0</v>
      </c>
      <c r="J371" s="32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  <c r="GY371" s="5"/>
      <c r="GZ371" s="5"/>
      <c r="HA371" s="5"/>
      <c r="HB371" s="5"/>
      <c r="HC371" s="5"/>
      <c r="HD371" s="5"/>
      <c r="HE371" s="5"/>
      <c r="HF371" s="5"/>
      <c r="HG371" s="5"/>
      <c r="HH371" s="5"/>
      <c r="HI371" s="5"/>
      <c r="HJ371" s="5"/>
      <c r="HK371" s="5"/>
      <c r="HL371" s="5"/>
      <c r="HM371" s="5"/>
      <c r="HN371" s="5"/>
      <c r="HO371" s="5"/>
      <c r="HP371" s="5"/>
      <c r="HQ371" s="5"/>
      <c r="HR371" s="5"/>
      <c r="HS371" s="5"/>
      <c r="HT371" s="5"/>
      <c r="HU371" s="5"/>
      <c r="HV371" s="5"/>
    </row>
    <row r="372" spans="1:230" s="6" customFormat="1" x14ac:dyDescent="0.3">
      <c r="A372" s="45"/>
      <c r="B372" s="46"/>
      <c r="C372" s="41" t="s">
        <v>17</v>
      </c>
      <c r="D372" s="15">
        <f>SUM(D367:D371)</f>
        <v>2266.8000000000002</v>
      </c>
      <c r="E372" s="15">
        <f t="shared" ref="E372:I372" si="140">SUM(E367:E371)</f>
        <v>0</v>
      </c>
      <c r="F372" s="15">
        <f t="shared" si="140"/>
        <v>0</v>
      </c>
      <c r="G372" s="15">
        <f t="shared" si="140"/>
        <v>0</v>
      </c>
      <c r="H372" s="15">
        <f t="shared" si="140"/>
        <v>2266.8000000000002</v>
      </c>
      <c r="I372" s="15">
        <f t="shared" si="140"/>
        <v>0</v>
      </c>
      <c r="J372" s="32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  <c r="GY372" s="5"/>
      <c r="GZ372" s="5"/>
      <c r="HA372" s="5"/>
      <c r="HB372" s="5"/>
      <c r="HC372" s="5"/>
      <c r="HD372" s="5"/>
      <c r="HE372" s="5"/>
      <c r="HF372" s="5"/>
      <c r="HG372" s="5"/>
      <c r="HH372" s="5"/>
      <c r="HI372" s="5"/>
      <c r="HJ372" s="5"/>
      <c r="HK372" s="5"/>
      <c r="HL372" s="5"/>
      <c r="HM372" s="5"/>
      <c r="HN372" s="5"/>
      <c r="HO372" s="5"/>
      <c r="HP372" s="5"/>
      <c r="HQ372" s="5"/>
      <c r="HR372" s="5"/>
      <c r="HS372" s="5"/>
      <c r="HT372" s="5"/>
      <c r="HU372" s="5"/>
      <c r="HV372" s="5"/>
    </row>
    <row r="373" spans="1:230" s="6" customFormat="1" x14ac:dyDescent="0.3">
      <c r="A373" s="43" t="s">
        <v>69</v>
      </c>
      <c r="B373" s="46"/>
      <c r="C373" s="41">
        <v>2022</v>
      </c>
      <c r="D373" s="15">
        <f>SUM(E373:I373)</f>
        <v>0</v>
      </c>
      <c r="E373" s="15">
        <v>0</v>
      </c>
      <c r="F373" s="15">
        <v>0</v>
      </c>
      <c r="G373" s="15">
        <v>0</v>
      </c>
      <c r="H373" s="15">
        <v>0</v>
      </c>
      <c r="I373" s="15">
        <v>0</v>
      </c>
      <c r="J373" s="32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  <c r="GW373" s="5"/>
      <c r="GX373" s="5"/>
      <c r="GY373" s="5"/>
      <c r="GZ373" s="5"/>
      <c r="HA373" s="5"/>
      <c r="HB373" s="5"/>
      <c r="HC373" s="5"/>
      <c r="HD373" s="5"/>
      <c r="HE373" s="5"/>
      <c r="HF373" s="5"/>
      <c r="HG373" s="5"/>
      <c r="HH373" s="5"/>
      <c r="HI373" s="5"/>
      <c r="HJ373" s="5"/>
      <c r="HK373" s="5"/>
      <c r="HL373" s="5"/>
      <c r="HM373" s="5"/>
      <c r="HN373" s="5"/>
      <c r="HO373" s="5"/>
      <c r="HP373" s="5"/>
      <c r="HQ373" s="5"/>
      <c r="HR373" s="5"/>
      <c r="HS373" s="5"/>
      <c r="HT373" s="5"/>
      <c r="HU373" s="5"/>
      <c r="HV373" s="5"/>
    </row>
    <row r="374" spans="1:230" s="6" customFormat="1" x14ac:dyDescent="0.3">
      <c r="A374" s="44"/>
      <c r="B374" s="46"/>
      <c r="C374" s="41">
        <v>2023</v>
      </c>
      <c r="D374" s="15">
        <f>SUM(E374:I374)</f>
        <v>0</v>
      </c>
      <c r="E374" s="15">
        <v>0</v>
      </c>
      <c r="F374" s="15">
        <v>0</v>
      </c>
      <c r="G374" s="15">
        <v>0</v>
      </c>
      <c r="H374" s="15">
        <v>0</v>
      </c>
      <c r="I374" s="15">
        <v>0</v>
      </c>
      <c r="J374" s="32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  <c r="GW374" s="5"/>
      <c r="GX374" s="5"/>
      <c r="GY374" s="5"/>
      <c r="GZ374" s="5"/>
      <c r="HA374" s="5"/>
      <c r="HB374" s="5"/>
      <c r="HC374" s="5"/>
      <c r="HD374" s="5"/>
      <c r="HE374" s="5"/>
      <c r="HF374" s="5"/>
      <c r="HG374" s="5"/>
      <c r="HH374" s="5"/>
      <c r="HI374" s="5"/>
      <c r="HJ374" s="5"/>
      <c r="HK374" s="5"/>
      <c r="HL374" s="5"/>
      <c r="HM374" s="5"/>
      <c r="HN374" s="5"/>
      <c r="HO374" s="5"/>
      <c r="HP374" s="5"/>
      <c r="HQ374" s="5"/>
      <c r="HR374" s="5"/>
      <c r="HS374" s="5"/>
      <c r="HT374" s="5"/>
      <c r="HU374" s="5"/>
      <c r="HV374" s="5"/>
    </row>
    <row r="375" spans="1:230" s="6" customFormat="1" x14ac:dyDescent="0.3">
      <c r="A375" s="45"/>
      <c r="B375" s="46"/>
      <c r="C375" s="41" t="s">
        <v>17</v>
      </c>
      <c r="D375" s="15">
        <f>SUM(D373:D374)</f>
        <v>0</v>
      </c>
      <c r="E375" s="15">
        <f t="shared" ref="E375:I375" si="141">SUM(E373:E374)</f>
        <v>0</v>
      </c>
      <c r="F375" s="15">
        <f t="shared" si="141"/>
        <v>0</v>
      </c>
      <c r="G375" s="15">
        <f t="shared" si="141"/>
        <v>0</v>
      </c>
      <c r="H375" s="15">
        <f t="shared" si="141"/>
        <v>0</v>
      </c>
      <c r="I375" s="15">
        <f t="shared" si="141"/>
        <v>0</v>
      </c>
      <c r="J375" s="32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  <c r="GY375" s="5"/>
      <c r="GZ375" s="5"/>
      <c r="HA375" s="5"/>
      <c r="HB375" s="5"/>
      <c r="HC375" s="5"/>
      <c r="HD375" s="5"/>
      <c r="HE375" s="5"/>
      <c r="HF375" s="5"/>
      <c r="HG375" s="5"/>
      <c r="HH375" s="5"/>
      <c r="HI375" s="5"/>
      <c r="HJ375" s="5"/>
      <c r="HK375" s="5"/>
      <c r="HL375" s="5"/>
      <c r="HM375" s="5"/>
      <c r="HN375" s="5"/>
      <c r="HO375" s="5"/>
      <c r="HP375" s="5"/>
      <c r="HQ375" s="5"/>
      <c r="HR375" s="5"/>
      <c r="HS375" s="5"/>
      <c r="HT375" s="5"/>
      <c r="HU375" s="5"/>
      <c r="HV375" s="5"/>
    </row>
    <row r="376" spans="1:230" s="6" customFormat="1" ht="18.75" customHeight="1" x14ac:dyDescent="0.3">
      <c r="A376" s="43" t="s">
        <v>51</v>
      </c>
      <c r="B376" s="46"/>
      <c r="C376" s="41">
        <v>2022</v>
      </c>
      <c r="D376" s="15">
        <f>SUM(E376:I376)</f>
        <v>995.7</v>
      </c>
      <c r="E376" s="15">
        <v>0</v>
      </c>
      <c r="F376" s="15">
        <v>0</v>
      </c>
      <c r="G376" s="15">
        <v>995.7</v>
      </c>
      <c r="H376" s="15">
        <v>0</v>
      </c>
      <c r="I376" s="15">
        <v>0</v>
      </c>
      <c r="J376" s="32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  <c r="GW376" s="5"/>
      <c r="GX376" s="5"/>
      <c r="GY376" s="5"/>
      <c r="GZ376" s="5"/>
      <c r="HA376" s="5"/>
      <c r="HB376" s="5"/>
      <c r="HC376" s="5"/>
      <c r="HD376" s="5"/>
      <c r="HE376" s="5"/>
      <c r="HF376" s="5"/>
      <c r="HG376" s="5"/>
      <c r="HH376" s="5"/>
      <c r="HI376" s="5"/>
      <c r="HJ376" s="5"/>
      <c r="HK376" s="5"/>
      <c r="HL376" s="5"/>
      <c r="HM376" s="5"/>
      <c r="HN376" s="5"/>
      <c r="HO376" s="5"/>
      <c r="HP376" s="5"/>
      <c r="HQ376" s="5"/>
      <c r="HR376" s="5"/>
      <c r="HS376" s="5"/>
      <c r="HT376" s="5"/>
      <c r="HU376" s="5"/>
      <c r="HV376" s="5"/>
    </row>
    <row r="377" spans="1:230" s="6" customFormat="1" x14ac:dyDescent="0.3">
      <c r="A377" s="44"/>
      <c r="B377" s="46"/>
      <c r="C377" s="41">
        <v>2023</v>
      </c>
      <c r="D377" s="15">
        <f>SUM(E377:I377)</f>
        <v>0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  <c r="J377" s="32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  <c r="GY377" s="5"/>
      <c r="GZ377" s="5"/>
      <c r="HA377" s="5"/>
      <c r="HB377" s="5"/>
      <c r="HC377" s="5"/>
      <c r="HD377" s="5"/>
      <c r="HE377" s="5"/>
      <c r="HF377" s="5"/>
      <c r="HG377" s="5"/>
      <c r="HH377" s="5"/>
      <c r="HI377" s="5"/>
      <c r="HJ377" s="5"/>
      <c r="HK377" s="5"/>
      <c r="HL377" s="5"/>
      <c r="HM377" s="5"/>
      <c r="HN377" s="5"/>
      <c r="HO377" s="5"/>
      <c r="HP377" s="5"/>
      <c r="HQ377" s="5"/>
      <c r="HR377" s="5"/>
      <c r="HS377" s="5"/>
      <c r="HT377" s="5"/>
      <c r="HU377" s="5"/>
      <c r="HV377" s="5"/>
    </row>
    <row r="378" spans="1:230" s="6" customFormat="1" ht="21" customHeight="1" x14ac:dyDescent="0.3">
      <c r="A378" s="45"/>
      <c r="B378" s="46"/>
      <c r="C378" s="41" t="s">
        <v>17</v>
      </c>
      <c r="D378" s="15">
        <f t="shared" ref="D378:I378" si="142">SUM(D376:D377)</f>
        <v>995.7</v>
      </c>
      <c r="E378" s="15">
        <f t="shared" si="142"/>
        <v>0</v>
      </c>
      <c r="F378" s="15">
        <f t="shared" si="142"/>
        <v>0</v>
      </c>
      <c r="G378" s="15">
        <f t="shared" si="142"/>
        <v>995.7</v>
      </c>
      <c r="H378" s="15">
        <f t="shared" si="142"/>
        <v>0</v>
      </c>
      <c r="I378" s="15">
        <f t="shared" si="142"/>
        <v>0</v>
      </c>
      <c r="J378" s="32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  <c r="GY378" s="5"/>
      <c r="GZ378" s="5"/>
      <c r="HA378" s="5"/>
      <c r="HB378" s="5"/>
      <c r="HC378" s="5"/>
      <c r="HD378" s="5"/>
      <c r="HE378" s="5"/>
      <c r="HF378" s="5"/>
      <c r="HG378" s="5"/>
      <c r="HH378" s="5"/>
      <c r="HI378" s="5"/>
      <c r="HJ378" s="5"/>
      <c r="HK378" s="5"/>
      <c r="HL378" s="5"/>
      <c r="HM378" s="5"/>
      <c r="HN378" s="5"/>
      <c r="HO378" s="5"/>
      <c r="HP378" s="5"/>
      <c r="HQ378" s="5"/>
      <c r="HR378" s="5"/>
      <c r="HS378" s="5"/>
      <c r="HT378" s="5"/>
      <c r="HU378" s="5"/>
      <c r="HV378" s="5"/>
    </row>
    <row r="379" spans="1:230" s="6" customFormat="1" x14ac:dyDescent="0.3">
      <c r="A379" s="42" t="s">
        <v>79</v>
      </c>
      <c r="B379" s="17"/>
      <c r="C379" s="18"/>
      <c r="D379" s="19"/>
      <c r="E379" s="20"/>
      <c r="F379" s="20"/>
      <c r="G379" s="20"/>
      <c r="H379" s="20"/>
      <c r="I379" s="21"/>
      <c r="J379" s="32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  <c r="GY379" s="5"/>
      <c r="GZ379" s="5"/>
      <c r="HA379" s="5"/>
      <c r="HB379" s="5"/>
      <c r="HC379" s="5"/>
      <c r="HD379" s="5"/>
      <c r="HE379" s="5"/>
      <c r="HF379" s="5"/>
      <c r="HG379" s="5"/>
      <c r="HH379" s="5"/>
      <c r="HI379" s="5"/>
      <c r="HJ379" s="5"/>
      <c r="HK379" s="5"/>
      <c r="HL379" s="5"/>
      <c r="HM379" s="5"/>
      <c r="HN379" s="5"/>
      <c r="HO379" s="5"/>
      <c r="HP379" s="5"/>
      <c r="HQ379" s="5"/>
      <c r="HR379" s="5"/>
      <c r="HS379" s="5"/>
      <c r="HT379" s="5"/>
      <c r="HU379" s="5"/>
      <c r="HV379" s="5"/>
    </row>
    <row r="380" spans="1:230" s="6" customFormat="1" x14ac:dyDescent="0.3">
      <c r="A380" s="47" t="s">
        <v>17</v>
      </c>
      <c r="B380" s="48"/>
      <c r="C380" s="40">
        <v>2022</v>
      </c>
      <c r="D380" s="16">
        <f t="shared" ref="D380:I385" si="143">D387</f>
        <v>41170.199999999997</v>
      </c>
      <c r="E380" s="16">
        <f t="shared" si="143"/>
        <v>0</v>
      </c>
      <c r="F380" s="16">
        <f t="shared" si="143"/>
        <v>0</v>
      </c>
      <c r="G380" s="16">
        <f t="shared" si="143"/>
        <v>0</v>
      </c>
      <c r="H380" s="16">
        <f t="shared" si="143"/>
        <v>41170.199999999997</v>
      </c>
      <c r="I380" s="16">
        <f t="shared" si="143"/>
        <v>0</v>
      </c>
      <c r="J380" s="32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  <c r="GY380" s="5"/>
      <c r="GZ380" s="5"/>
      <c r="HA380" s="5"/>
      <c r="HB380" s="5"/>
      <c r="HC380" s="5"/>
      <c r="HD380" s="5"/>
      <c r="HE380" s="5"/>
      <c r="HF380" s="5"/>
      <c r="HG380" s="5"/>
      <c r="HH380" s="5"/>
      <c r="HI380" s="5"/>
      <c r="HJ380" s="5"/>
      <c r="HK380" s="5"/>
      <c r="HL380" s="5"/>
      <c r="HM380" s="5"/>
      <c r="HN380" s="5"/>
      <c r="HO380" s="5"/>
      <c r="HP380" s="5"/>
      <c r="HQ380" s="5"/>
      <c r="HR380" s="5"/>
      <c r="HS380" s="5"/>
      <c r="HT380" s="5"/>
      <c r="HU380" s="5"/>
      <c r="HV380" s="5"/>
    </row>
    <row r="381" spans="1:230" s="6" customFormat="1" x14ac:dyDescent="0.3">
      <c r="A381" s="47"/>
      <c r="B381" s="48"/>
      <c r="C381" s="40">
        <v>2023</v>
      </c>
      <c r="D381" s="16">
        <f t="shared" si="143"/>
        <v>43688.6</v>
      </c>
      <c r="E381" s="16">
        <f t="shared" si="143"/>
        <v>0</v>
      </c>
      <c r="F381" s="16">
        <f t="shared" si="143"/>
        <v>0</v>
      </c>
      <c r="G381" s="16">
        <f t="shared" si="143"/>
        <v>0</v>
      </c>
      <c r="H381" s="16">
        <f t="shared" si="143"/>
        <v>43688.6</v>
      </c>
      <c r="I381" s="16">
        <f t="shared" si="143"/>
        <v>0</v>
      </c>
      <c r="J381" s="32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  <c r="HA381" s="5"/>
      <c r="HB381" s="5"/>
      <c r="HC381" s="5"/>
      <c r="HD381" s="5"/>
      <c r="HE381" s="5"/>
      <c r="HF381" s="5"/>
      <c r="HG381" s="5"/>
      <c r="HH381" s="5"/>
      <c r="HI381" s="5"/>
      <c r="HJ381" s="5"/>
      <c r="HK381" s="5"/>
      <c r="HL381" s="5"/>
      <c r="HM381" s="5"/>
      <c r="HN381" s="5"/>
      <c r="HO381" s="5"/>
      <c r="HP381" s="5"/>
      <c r="HQ381" s="5"/>
      <c r="HR381" s="5"/>
      <c r="HS381" s="5"/>
      <c r="HT381" s="5"/>
      <c r="HU381" s="5"/>
      <c r="HV381" s="5"/>
    </row>
    <row r="382" spans="1:230" s="6" customFormat="1" x14ac:dyDescent="0.3">
      <c r="A382" s="47"/>
      <c r="B382" s="48"/>
      <c r="C382" s="40">
        <v>2024</v>
      </c>
      <c r="D382" s="16">
        <f t="shared" si="143"/>
        <v>49854.7</v>
      </c>
      <c r="E382" s="16">
        <f t="shared" si="143"/>
        <v>0</v>
      </c>
      <c r="F382" s="16">
        <f t="shared" si="143"/>
        <v>0</v>
      </c>
      <c r="G382" s="16">
        <f t="shared" si="143"/>
        <v>0</v>
      </c>
      <c r="H382" s="16">
        <f t="shared" si="143"/>
        <v>49854.7</v>
      </c>
      <c r="I382" s="16">
        <f t="shared" si="143"/>
        <v>0</v>
      </c>
      <c r="J382" s="32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  <c r="GY382" s="5"/>
      <c r="GZ382" s="5"/>
      <c r="HA382" s="5"/>
      <c r="HB382" s="5"/>
      <c r="HC382" s="5"/>
      <c r="HD382" s="5"/>
      <c r="HE382" s="5"/>
      <c r="HF382" s="5"/>
      <c r="HG382" s="5"/>
      <c r="HH382" s="5"/>
      <c r="HI382" s="5"/>
      <c r="HJ382" s="5"/>
      <c r="HK382" s="5"/>
      <c r="HL382" s="5"/>
      <c r="HM382" s="5"/>
      <c r="HN382" s="5"/>
      <c r="HO382" s="5"/>
      <c r="HP382" s="5"/>
      <c r="HQ382" s="5"/>
      <c r="HR382" s="5"/>
      <c r="HS382" s="5"/>
      <c r="HT382" s="5"/>
      <c r="HU382" s="5"/>
      <c r="HV382" s="5"/>
    </row>
    <row r="383" spans="1:230" s="6" customFormat="1" x14ac:dyDescent="0.3">
      <c r="A383" s="47"/>
      <c r="B383" s="48"/>
      <c r="C383" s="40">
        <v>2025</v>
      </c>
      <c r="D383" s="16">
        <f t="shared" si="143"/>
        <v>59914</v>
      </c>
      <c r="E383" s="16">
        <f t="shared" si="143"/>
        <v>0</v>
      </c>
      <c r="F383" s="16">
        <f t="shared" si="143"/>
        <v>0</v>
      </c>
      <c r="G383" s="16">
        <f t="shared" si="143"/>
        <v>0</v>
      </c>
      <c r="H383" s="16">
        <f t="shared" si="143"/>
        <v>59914</v>
      </c>
      <c r="I383" s="16">
        <f t="shared" si="143"/>
        <v>0</v>
      </c>
      <c r="J383" s="32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  <c r="GY383" s="5"/>
      <c r="GZ383" s="5"/>
      <c r="HA383" s="5"/>
      <c r="HB383" s="5"/>
      <c r="HC383" s="5"/>
      <c r="HD383" s="5"/>
      <c r="HE383" s="5"/>
      <c r="HF383" s="5"/>
      <c r="HG383" s="5"/>
      <c r="HH383" s="5"/>
      <c r="HI383" s="5"/>
      <c r="HJ383" s="5"/>
      <c r="HK383" s="5"/>
      <c r="HL383" s="5"/>
      <c r="HM383" s="5"/>
      <c r="HN383" s="5"/>
      <c r="HO383" s="5"/>
      <c r="HP383" s="5"/>
      <c r="HQ383" s="5"/>
      <c r="HR383" s="5"/>
      <c r="HS383" s="5"/>
      <c r="HT383" s="5"/>
      <c r="HU383" s="5"/>
      <c r="HV383" s="5"/>
    </row>
    <row r="384" spans="1:230" s="6" customFormat="1" x14ac:dyDescent="0.3">
      <c r="A384" s="47"/>
      <c r="B384" s="48"/>
      <c r="C384" s="40">
        <v>2026</v>
      </c>
      <c r="D384" s="16">
        <f t="shared" si="143"/>
        <v>52442.8</v>
      </c>
      <c r="E384" s="16">
        <f t="shared" si="143"/>
        <v>0</v>
      </c>
      <c r="F384" s="16">
        <f t="shared" si="143"/>
        <v>0</v>
      </c>
      <c r="G384" s="16">
        <f t="shared" si="143"/>
        <v>0</v>
      </c>
      <c r="H384" s="16">
        <f t="shared" si="143"/>
        <v>52442.8</v>
      </c>
      <c r="I384" s="16">
        <f t="shared" si="143"/>
        <v>0</v>
      </c>
      <c r="J384" s="32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  <c r="HA384" s="5"/>
      <c r="HB384" s="5"/>
      <c r="HC384" s="5"/>
      <c r="HD384" s="5"/>
      <c r="HE384" s="5"/>
      <c r="HF384" s="5"/>
      <c r="HG384" s="5"/>
      <c r="HH384" s="5"/>
      <c r="HI384" s="5"/>
      <c r="HJ384" s="5"/>
      <c r="HK384" s="5"/>
      <c r="HL384" s="5"/>
      <c r="HM384" s="5"/>
      <c r="HN384" s="5"/>
      <c r="HO384" s="5"/>
      <c r="HP384" s="5"/>
      <c r="HQ384" s="5"/>
      <c r="HR384" s="5"/>
      <c r="HS384" s="5"/>
      <c r="HT384" s="5"/>
      <c r="HU384" s="5"/>
      <c r="HV384" s="5"/>
    </row>
    <row r="385" spans="1:230" s="6" customFormat="1" x14ac:dyDescent="0.3">
      <c r="A385" s="47"/>
      <c r="B385" s="48"/>
      <c r="C385" s="40">
        <v>2027</v>
      </c>
      <c r="D385" s="16">
        <f t="shared" si="143"/>
        <v>53137</v>
      </c>
      <c r="E385" s="16">
        <f t="shared" si="143"/>
        <v>0</v>
      </c>
      <c r="F385" s="16">
        <f t="shared" si="143"/>
        <v>0</v>
      </c>
      <c r="G385" s="16">
        <f t="shared" si="143"/>
        <v>0</v>
      </c>
      <c r="H385" s="16">
        <f>H392</f>
        <v>53137</v>
      </c>
      <c r="I385" s="16">
        <f>I392</f>
        <v>0</v>
      </c>
      <c r="J385" s="32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  <c r="GY385" s="5"/>
      <c r="GZ385" s="5"/>
      <c r="HA385" s="5"/>
      <c r="HB385" s="5"/>
      <c r="HC385" s="5"/>
      <c r="HD385" s="5"/>
      <c r="HE385" s="5"/>
      <c r="HF385" s="5"/>
      <c r="HG385" s="5"/>
      <c r="HH385" s="5"/>
      <c r="HI385" s="5"/>
      <c r="HJ385" s="5"/>
      <c r="HK385" s="5"/>
      <c r="HL385" s="5"/>
      <c r="HM385" s="5"/>
      <c r="HN385" s="5"/>
      <c r="HO385" s="5"/>
      <c r="HP385" s="5"/>
      <c r="HQ385" s="5"/>
      <c r="HR385" s="5"/>
      <c r="HS385" s="5"/>
      <c r="HT385" s="5"/>
      <c r="HU385" s="5"/>
      <c r="HV385" s="5"/>
    </row>
    <row r="386" spans="1:230" s="6" customFormat="1" x14ac:dyDescent="0.3">
      <c r="A386" s="47"/>
      <c r="B386" s="48"/>
      <c r="C386" s="40" t="s">
        <v>17</v>
      </c>
      <c r="D386" s="16">
        <f>SUM(D380:D385)</f>
        <v>300207.3</v>
      </c>
      <c r="E386" s="16">
        <f t="shared" ref="E386:I386" si="144">SUM(E380:E385)</f>
        <v>0</v>
      </c>
      <c r="F386" s="16">
        <f t="shared" si="144"/>
        <v>0</v>
      </c>
      <c r="G386" s="16">
        <f t="shared" si="144"/>
        <v>0</v>
      </c>
      <c r="H386" s="16">
        <f t="shared" si="144"/>
        <v>300207.3</v>
      </c>
      <c r="I386" s="16">
        <f t="shared" si="144"/>
        <v>0</v>
      </c>
      <c r="J386" s="32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  <c r="GY386" s="5"/>
      <c r="GZ386" s="5"/>
      <c r="HA386" s="5"/>
      <c r="HB386" s="5"/>
      <c r="HC386" s="5"/>
      <c r="HD386" s="5"/>
      <c r="HE386" s="5"/>
      <c r="HF386" s="5"/>
      <c r="HG386" s="5"/>
      <c r="HH386" s="5"/>
      <c r="HI386" s="5"/>
      <c r="HJ386" s="5"/>
      <c r="HK386" s="5"/>
      <c r="HL386" s="5"/>
      <c r="HM386" s="5"/>
      <c r="HN386" s="5"/>
      <c r="HO386" s="5"/>
      <c r="HP386" s="5"/>
      <c r="HQ386" s="5"/>
      <c r="HR386" s="5"/>
      <c r="HS386" s="5"/>
      <c r="HT386" s="5"/>
      <c r="HU386" s="5"/>
      <c r="HV386" s="5"/>
    </row>
    <row r="387" spans="1:230" s="6" customFormat="1" x14ac:dyDescent="0.3">
      <c r="A387" s="43" t="s">
        <v>52</v>
      </c>
      <c r="B387" s="46"/>
      <c r="C387" s="41">
        <v>2022</v>
      </c>
      <c r="D387" s="15">
        <f t="shared" ref="D387:D392" si="145">SUM(E387:I387)</f>
        <v>41170.199999999997</v>
      </c>
      <c r="E387" s="15">
        <v>0</v>
      </c>
      <c r="F387" s="15">
        <v>0</v>
      </c>
      <c r="G387" s="15">
        <v>0</v>
      </c>
      <c r="H387" s="15">
        <v>41170.199999999997</v>
      </c>
      <c r="I387" s="15">
        <v>0</v>
      </c>
      <c r="J387" s="32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  <c r="GY387" s="5"/>
      <c r="GZ387" s="5"/>
      <c r="HA387" s="5"/>
      <c r="HB387" s="5"/>
      <c r="HC387" s="5"/>
      <c r="HD387" s="5"/>
      <c r="HE387" s="5"/>
      <c r="HF387" s="5"/>
      <c r="HG387" s="5"/>
      <c r="HH387" s="5"/>
      <c r="HI387" s="5"/>
      <c r="HJ387" s="5"/>
      <c r="HK387" s="5"/>
      <c r="HL387" s="5"/>
      <c r="HM387" s="5"/>
      <c r="HN387" s="5"/>
      <c r="HO387" s="5"/>
      <c r="HP387" s="5"/>
      <c r="HQ387" s="5"/>
      <c r="HR387" s="5"/>
      <c r="HS387" s="5"/>
      <c r="HT387" s="5"/>
      <c r="HU387" s="5"/>
      <c r="HV387" s="5"/>
    </row>
    <row r="388" spans="1:230" s="6" customFormat="1" x14ac:dyDescent="0.3">
      <c r="A388" s="44"/>
      <c r="B388" s="46"/>
      <c r="C388" s="41">
        <v>2023</v>
      </c>
      <c r="D388" s="15">
        <f t="shared" si="145"/>
        <v>43688.6</v>
      </c>
      <c r="E388" s="15">
        <v>0</v>
      </c>
      <c r="F388" s="15">
        <v>0</v>
      </c>
      <c r="G388" s="15">
        <v>0</v>
      </c>
      <c r="H388" s="15">
        <v>43688.6</v>
      </c>
      <c r="I388" s="15">
        <v>0</v>
      </c>
      <c r="J388" s="32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  <c r="GY388" s="5"/>
      <c r="GZ388" s="5"/>
      <c r="HA388" s="5"/>
      <c r="HB388" s="5"/>
      <c r="HC388" s="5"/>
      <c r="HD388" s="5"/>
      <c r="HE388" s="5"/>
      <c r="HF388" s="5"/>
      <c r="HG388" s="5"/>
      <c r="HH388" s="5"/>
      <c r="HI388" s="5"/>
      <c r="HJ388" s="5"/>
      <c r="HK388" s="5"/>
      <c r="HL388" s="5"/>
      <c r="HM388" s="5"/>
      <c r="HN388" s="5"/>
      <c r="HO388" s="5"/>
      <c r="HP388" s="5"/>
      <c r="HQ388" s="5"/>
      <c r="HR388" s="5"/>
      <c r="HS388" s="5"/>
      <c r="HT388" s="5"/>
      <c r="HU388" s="5"/>
      <c r="HV388" s="5"/>
    </row>
    <row r="389" spans="1:230" s="6" customFormat="1" x14ac:dyDescent="0.3">
      <c r="A389" s="44"/>
      <c r="B389" s="46"/>
      <c r="C389" s="41">
        <v>2024</v>
      </c>
      <c r="D389" s="15">
        <f t="shared" si="145"/>
        <v>49854.7</v>
      </c>
      <c r="E389" s="15">
        <v>0</v>
      </c>
      <c r="F389" s="15">
        <v>0</v>
      </c>
      <c r="G389" s="15">
        <v>0</v>
      </c>
      <c r="H389" s="15">
        <v>49854.7</v>
      </c>
      <c r="I389" s="15">
        <v>0</v>
      </c>
      <c r="J389" s="32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  <c r="GJ389" s="5"/>
      <c r="GK389" s="5"/>
      <c r="GL389" s="5"/>
      <c r="GM389" s="5"/>
      <c r="GN389" s="5"/>
      <c r="GO389" s="5"/>
      <c r="GP389" s="5"/>
      <c r="GQ389" s="5"/>
      <c r="GR389" s="5"/>
      <c r="GS389" s="5"/>
      <c r="GT389" s="5"/>
      <c r="GU389" s="5"/>
      <c r="GV389" s="5"/>
      <c r="GW389" s="5"/>
      <c r="GX389" s="5"/>
      <c r="GY389" s="5"/>
      <c r="GZ389" s="5"/>
      <c r="HA389" s="5"/>
      <c r="HB389" s="5"/>
      <c r="HC389" s="5"/>
      <c r="HD389" s="5"/>
      <c r="HE389" s="5"/>
      <c r="HF389" s="5"/>
      <c r="HG389" s="5"/>
      <c r="HH389" s="5"/>
      <c r="HI389" s="5"/>
      <c r="HJ389" s="5"/>
      <c r="HK389" s="5"/>
      <c r="HL389" s="5"/>
      <c r="HM389" s="5"/>
      <c r="HN389" s="5"/>
      <c r="HO389" s="5"/>
      <c r="HP389" s="5"/>
      <c r="HQ389" s="5"/>
      <c r="HR389" s="5"/>
      <c r="HS389" s="5"/>
      <c r="HT389" s="5"/>
      <c r="HU389" s="5"/>
      <c r="HV389" s="5"/>
    </row>
    <row r="390" spans="1:230" s="6" customFormat="1" x14ac:dyDescent="0.3">
      <c r="A390" s="44"/>
      <c r="B390" s="46"/>
      <c r="C390" s="41">
        <v>2025</v>
      </c>
      <c r="D390" s="15">
        <f t="shared" si="145"/>
        <v>59914</v>
      </c>
      <c r="E390" s="15">
        <v>0</v>
      </c>
      <c r="F390" s="15">
        <v>0</v>
      </c>
      <c r="G390" s="15">
        <v>0</v>
      </c>
      <c r="H390" s="15">
        <v>59914</v>
      </c>
      <c r="I390" s="15">
        <v>0</v>
      </c>
      <c r="J390" s="32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  <c r="GW390" s="5"/>
      <c r="GX390" s="5"/>
      <c r="GY390" s="5"/>
      <c r="GZ390" s="5"/>
      <c r="HA390" s="5"/>
      <c r="HB390" s="5"/>
      <c r="HC390" s="5"/>
      <c r="HD390" s="5"/>
      <c r="HE390" s="5"/>
      <c r="HF390" s="5"/>
      <c r="HG390" s="5"/>
      <c r="HH390" s="5"/>
      <c r="HI390" s="5"/>
      <c r="HJ390" s="5"/>
      <c r="HK390" s="5"/>
      <c r="HL390" s="5"/>
      <c r="HM390" s="5"/>
      <c r="HN390" s="5"/>
      <c r="HO390" s="5"/>
      <c r="HP390" s="5"/>
      <c r="HQ390" s="5"/>
      <c r="HR390" s="5"/>
      <c r="HS390" s="5"/>
      <c r="HT390" s="5"/>
      <c r="HU390" s="5"/>
      <c r="HV390" s="5"/>
    </row>
    <row r="391" spans="1:230" s="6" customFormat="1" x14ac:dyDescent="0.3">
      <c r="A391" s="44"/>
      <c r="B391" s="46"/>
      <c r="C391" s="41">
        <v>2026</v>
      </c>
      <c r="D391" s="15">
        <f t="shared" si="145"/>
        <v>52442.8</v>
      </c>
      <c r="E391" s="15">
        <v>0</v>
      </c>
      <c r="F391" s="15">
        <v>0</v>
      </c>
      <c r="G391" s="15">
        <v>0</v>
      </c>
      <c r="H391" s="15">
        <v>52442.8</v>
      </c>
      <c r="I391" s="15">
        <v>0</v>
      </c>
      <c r="J391" s="32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5"/>
      <c r="FO391" s="5"/>
      <c r="FP391" s="5"/>
      <c r="FQ391" s="5"/>
      <c r="FR391" s="5"/>
      <c r="FS391" s="5"/>
      <c r="FT391" s="5"/>
      <c r="FU391" s="5"/>
      <c r="FV391" s="5"/>
      <c r="FW391" s="5"/>
      <c r="FX391" s="5"/>
      <c r="FY391" s="5"/>
      <c r="FZ391" s="5"/>
      <c r="GA391" s="5"/>
      <c r="GB391" s="5"/>
      <c r="GC391" s="5"/>
      <c r="GD391" s="5"/>
      <c r="GE391" s="5"/>
      <c r="GF391" s="5"/>
      <c r="GG391" s="5"/>
      <c r="GH391" s="5"/>
      <c r="GI391" s="5"/>
      <c r="GJ391" s="5"/>
      <c r="GK391" s="5"/>
      <c r="GL391" s="5"/>
      <c r="GM391" s="5"/>
      <c r="GN391" s="5"/>
      <c r="GO391" s="5"/>
      <c r="GP391" s="5"/>
      <c r="GQ391" s="5"/>
      <c r="GR391" s="5"/>
      <c r="GS391" s="5"/>
      <c r="GT391" s="5"/>
      <c r="GU391" s="5"/>
      <c r="GV391" s="5"/>
      <c r="GW391" s="5"/>
      <c r="GX391" s="5"/>
      <c r="GY391" s="5"/>
      <c r="GZ391" s="5"/>
      <c r="HA391" s="5"/>
      <c r="HB391" s="5"/>
      <c r="HC391" s="5"/>
      <c r="HD391" s="5"/>
      <c r="HE391" s="5"/>
      <c r="HF391" s="5"/>
      <c r="HG391" s="5"/>
      <c r="HH391" s="5"/>
      <c r="HI391" s="5"/>
      <c r="HJ391" s="5"/>
      <c r="HK391" s="5"/>
      <c r="HL391" s="5"/>
      <c r="HM391" s="5"/>
      <c r="HN391" s="5"/>
      <c r="HO391" s="5"/>
      <c r="HP391" s="5"/>
      <c r="HQ391" s="5"/>
      <c r="HR391" s="5"/>
      <c r="HS391" s="5"/>
      <c r="HT391" s="5"/>
      <c r="HU391" s="5"/>
      <c r="HV391" s="5"/>
    </row>
    <row r="392" spans="1:230" s="6" customFormat="1" x14ac:dyDescent="0.3">
      <c r="A392" s="44"/>
      <c r="B392" s="46"/>
      <c r="C392" s="41">
        <v>2027</v>
      </c>
      <c r="D392" s="15">
        <f t="shared" si="145"/>
        <v>53137</v>
      </c>
      <c r="E392" s="15">
        <v>0</v>
      </c>
      <c r="F392" s="15">
        <v>0</v>
      </c>
      <c r="G392" s="15">
        <v>0</v>
      </c>
      <c r="H392" s="15">
        <v>53137</v>
      </c>
      <c r="I392" s="15">
        <v>0</v>
      </c>
      <c r="J392" s="32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  <c r="GW392" s="5"/>
      <c r="GX392" s="5"/>
      <c r="GY392" s="5"/>
      <c r="GZ392" s="5"/>
      <c r="HA392" s="5"/>
      <c r="HB392" s="5"/>
      <c r="HC392" s="5"/>
      <c r="HD392" s="5"/>
      <c r="HE392" s="5"/>
      <c r="HF392" s="5"/>
      <c r="HG392" s="5"/>
      <c r="HH392" s="5"/>
      <c r="HI392" s="5"/>
      <c r="HJ392" s="5"/>
      <c r="HK392" s="5"/>
      <c r="HL392" s="5"/>
      <c r="HM392" s="5"/>
      <c r="HN392" s="5"/>
      <c r="HO392" s="5"/>
      <c r="HP392" s="5"/>
      <c r="HQ392" s="5"/>
      <c r="HR392" s="5"/>
      <c r="HS392" s="5"/>
      <c r="HT392" s="5"/>
      <c r="HU392" s="5"/>
      <c r="HV392" s="5"/>
    </row>
    <row r="393" spans="1:230" s="6" customFormat="1" x14ac:dyDescent="0.3">
      <c r="A393" s="45"/>
      <c r="B393" s="46"/>
      <c r="C393" s="41" t="s">
        <v>17</v>
      </c>
      <c r="D393" s="15">
        <f>SUM(D387:D392)</f>
        <v>300207.3</v>
      </c>
      <c r="E393" s="15">
        <f t="shared" ref="E393:I393" si="146">SUM(E387:E392)</f>
        <v>0</v>
      </c>
      <c r="F393" s="15">
        <f t="shared" si="146"/>
        <v>0</v>
      </c>
      <c r="G393" s="15">
        <f t="shared" si="146"/>
        <v>0</v>
      </c>
      <c r="H393" s="15">
        <f t="shared" si="146"/>
        <v>300207.3</v>
      </c>
      <c r="I393" s="15">
        <f t="shared" si="146"/>
        <v>0</v>
      </c>
      <c r="J393" s="32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  <c r="GC393" s="5"/>
      <c r="GD393" s="5"/>
      <c r="GE393" s="5"/>
      <c r="GF393" s="5"/>
      <c r="GG393" s="5"/>
      <c r="GH393" s="5"/>
      <c r="GI393" s="5"/>
      <c r="GJ393" s="5"/>
      <c r="GK393" s="5"/>
      <c r="GL393" s="5"/>
      <c r="GM393" s="5"/>
      <c r="GN393" s="5"/>
      <c r="GO393" s="5"/>
      <c r="GP393" s="5"/>
      <c r="GQ393" s="5"/>
      <c r="GR393" s="5"/>
      <c r="GS393" s="5"/>
      <c r="GT393" s="5"/>
      <c r="GU393" s="5"/>
      <c r="GV393" s="5"/>
      <c r="GW393" s="5"/>
      <c r="GX393" s="5"/>
      <c r="GY393" s="5"/>
      <c r="GZ393" s="5"/>
      <c r="HA393" s="5"/>
      <c r="HB393" s="5"/>
      <c r="HC393" s="5"/>
      <c r="HD393" s="5"/>
      <c r="HE393" s="5"/>
      <c r="HF393" s="5"/>
      <c r="HG393" s="5"/>
      <c r="HH393" s="5"/>
      <c r="HI393" s="5"/>
      <c r="HJ393" s="5"/>
      <c r="HK393" s="5"/>
      <c r="HL393" s="5"/>
      <c r="HM393" s="5"/>
      <c r="HN393" s="5"/>
      <c r="HO393" s="5"/>
      <c r="HP393" s="5"/>
      <c r="HQ393" s="5"/>
      <c r="HR393" s="5"/>
      <c r="HS393" s="5"/>
      <c r="HT393" s="5"/>
      <c r="HU393" s="5"/>
      <c r="HV393" s="5"/>
    </row>
  </sheetData>
  <mergeCells count="166">
    <mergeCell ref="H1:I1"/>
    <mergeCell ref="E4:I4"/>
    <mergeCell ref="A9:A10"/>
    <mergeCell ref="B9:B10"/>
    <mergeCell ref="C9:C10"/>
    <mergeCell ref="D9:I9"/>
    <mergeCell ref="A34:A40"/>
    <mergeCell ref="B34:B40"/>
    <mergeCell ref="A41:A47"/>
    <mergeCell ref="B41:B47"/>
    <mergeCell ref="A48:A50"/>
    <mergeCell ref="B48:B50"/>
    <mergeCell ref="A12:A18"/>
    <mergeCell ref="B12:B18"/>
    <mergeCell ref="A20:A26"/>
    <mergeCell ref="B20:B26"/>
    <mergeCell ref="A27:A33"/>
    <mergeCell ref="B27:B33"/>
    <mergeCell ref="A60:A62"/>
    <mergeCell ref="B60:B62"/>
    <mergeCell ref="A63:A65"/>
    <mergeCell ref="B63:B65"/>
    <mergeCell ref="A66:A68"/>
    <mergeCell ref="B66:B68"/>
    <mergeCell ref="A51:A53"/>
    <mergeCell ref="B51:B53"/>
    <mergeCell ref="A54:A56"/>
    <mergeCell ref="B54:B56"/>
    <mergeCell ref="A57:A59"/>
    <mergeCell ref="B57:B59"/>
    <mergeCell ref="A78:A80"/>
    <mergeCell ref="B78:B80"/>
    <mergeCell ref="A81:A83"/>
    <mergeCell ref="B81:B83"/>
    <mergeCell ref="A84:A86"/>
    <mergeCell ref="B84:B86"/>
    <mergeCell ref="A69:A71"/>
    <mergeCell ref="B69:B71"/>
    <mergeCell ref="A72:A74"/>
    <mergeCell ref="B72:B74"/>
    <mergeCell ref="A75:A77"/>
    <mergeCell ref="B75:B77"/>
    <mergeCell ref="A96:A100"/>
    <mergeCell ref="B96:B100"/>
    <mergeCell ref="A101:A105"/>
    <mergeCell ref="B101:B105"/>
    <mergeCell ref="A106:A110"/>
    <mergeCell ref="B106:B110"/>
    <mergeCell ref="A87:A89"/>
    <mergeCell ref="B87:B89"/>
    <mergeCell ref="A90:A92"/>
    <mergeCell ref="B90:B92"/>
    <mergeCell ref="A93:A95"/>
    <mergeCell ref="B93:B95"/>
    <mergeCell ref="A126:A130"/>
    <mergeCell ref="B126:B130"/>
    <mergeCell ref="A131:A132"/>
    <mergeCell ref="B131:B132"/>
    <mergeCell ref="A133:A134"/>
    <mergeCell ref="B133:B134"/>
    <mergeCell ref="A111:A115"/>
    <mergeCell ref="B111:B115"/>
    <mergeCell ref="A116:A120"/>
    <mergeCell ref="B116:B120"/>
    <mergeCell ref="A121:A125"/>
    <mergeCell ref="B121:B125"/>
    <mergeCell ref="A147:A148"/>
    <mergeCell ref="B147:B148"/>
    <mergeCell ref="A150:A156"/>
    <mergeCell ref="B150:B156"/>
    <mergeCell ref="A158:A164"/>
    <mergeCell ref="B158:B164"/>
    <mergeCell ref="A135:A139"/>
    <mergeCell ref="B135:B139"/>
    <mergeCell ref="A140:A144"/>
    <mergeCell ref="B140:B144"/>
    <mergeCell ref="A145:A146"/>
    <mergeCell ref="B145:B146"/>
    <mergeCell ref="A186:A189"/>
    <mergeCell ref="B186:B189"/>
    <mergeCell ref="A190:A196"/>
    <mergeCell ref="B190:B196"/>
    <mergeCell ref="A197:A203"/>
    <mergeCell ref="B197:B203"/>
    <mergeCell ref="A165:A171"/>
    <mergeCell ref="B165:B171"/>
    <mergeCell ref="A172:A178"/>
    <mergeCell ref="B172:B178"/>
    <mergeCell ref="A179:A185"/>
    <mergeCell ref="B179:B185"/>
    <mergeCell ref="A214:A216"/>
    <mergeCell ref="B214:B216"/>
    <mergeCell ref="A217:A219"/>
    <mergeCell ref="B217:B219"/>
    <mergeCell ref="A220:A226"/>
    <mergeCell ref="B220:B226"/>
    <mergeCell ref="A204:A207"/>
    <mergeCell ref="B204:B207"/>
    <mergeCell ref="A208:A210"/>
    <mergeCell ref="B208:B210"/>
    <mergeCell ref="A211:A213"/>
    <mergeCell ref="B211:B213"/>
    <mergeCell ref="A246:A252"/>
    <mergeCell ref="B246:B252"/>
    <mergeCell ref="A253:A255"/>
    <mergeCell ref="B253:B255"/>
    <mergeCell ref="A257:A263"/>
    <mergeCell ref="B257:B263"/>
    <mergeCell ref="A227:A233"/>
    <mergeCell ref="B227:B233"/>
    <mergeCell ref="A234:A237"/>
    <mergeCell ref="B234:B237"/>
    <mergeCell ref="A238:I238"/>
    <mergeCell ref="A239:A245"/>
    <mergeCell ref="B239:B245"/>
    <mergeCell ref="A286:A288"/>
    <mergeCell ref="B286:B288"/>
    <mergeCell ref="A289:A292"/>
    <mergeCell ref="B289:B292"/>
    <mergeCell ref="A293:A294"/>
    <mergeCell ref="B293:B294"/>
    <mergeCell ref="A264:A270"/>
    <mergeCell ref="B264:B270"/>
    <mergeCell ref="A272:A278"/>
    <mergeCell ref="B272:B278"/>
    <mergeCell ref="A279:A285"/>
    <mergeCell ref="B279:B285"/>
    <mergeCell ref="A311:A317"/>
    <mergeCell ref="B311:B317"/>
    <mergeCell ref="A318:A322"/>
    <mergeCell ref="B318:B322"/>
    <mergeCell ref="A324:A330"/>
    <mergeCell ref="B324:B330"/>
    <mergeCell ref="A295:A298"/>
    <mergeCell ref="B295:B298"/>
    <mergeCell ref="A299:A302"/>
    <mergeCell ref="B299:B302"/>
    <mergeCell ref="A303:I303"/>
    <mergeCell ref="A304:A310"/>
    <mergeCell ref="B304:B310"/>
    <mergeCell ref="B347:B348"/>
    <mergeCell ref="A349:A352"/>
    <mergeCell ref="B349:B352"/>
    <mergeCell ref="A353:A356"/>
    <mergeCell ref="B353:B356"/>
    <mergeCell ref="A331:A337"/>
    <mergeCell ref="B331:B337"/>
    <mergeCell ref="A338:A344"/>
    <mergeCell ref="B338:B344"/>
    <mergeCell ref="A345:A346"/>
    <mergeCell ref="B345:B346"/>
    <mergeCell ref="A347:A348"/>
    <mergeCell ref="A387:A393"/>
    <mergeCell ref="B387:B393"/>
    <mergeCell ref="A373:A375"/>
    <mergeCell ref="B373:B375"/>
    <mergeCell ref="A376:A378"/>
    <mergeCell ref="B376:B378"/>
    <mergeCell ref="A380:A386"/>
    <mergeCell ref="B380:B386"/>
    <mergeCell ref="A358:A363"/>
    <mergeCell ref="B358:B363"/>
    <mergeCell ref="A364:A366"/>
    <mergeCell ref="B364:B366"/>
    <mergeCell ref="A367:A372"/>
    <mergeCell ref="B367:B372"/>
  </mergeCells>
  <hyperlinks>
    <hyperlink ref="I3" location="sub_1000" display="sub_1000"/>
  </hyperlinks>
  <pageMargins left="0.70866141732283472" right="0.70866141732283472" top="0.94488188976377963" bottom="0.55118110236220474" header="0.31496062992125984" footer="0.31496062992125984"/>
  <pageSetup paperSize="9" scale="72" fitToHeight="0" orientation="landscape" r:id="rId1"/>
  <rowBreaks count="12" manualBreakCount="12">
    <brk id="26" max="8" man="1"/>
    <brk id="59" max="8" man="1"/>
    <brk id="89" max="8" man="1"/>
    <brk id="120" max="8" man="1"/>
    <brk id="146" max="8" man="1"/>
    <brk id="178" max="8" man="1"/>
    <brk id="203" max="8" man="1"/>
    <brk id="233" max="8" man="1"/>
    <brk id="270" max="8" man="1"/>
    <brk id="302" max="8" man="1"/>
    <brk id="337" max="8" man="1"/>
    <brk id="37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№3_авг 2025 (2)</vt:lpstr>
      <vt:lpstr>'Прил №3_авг 2025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2025-08-26T12:45:58Z</dcterms:modified>
</cp:coreProperties>
</file>