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№3 к МП_в СЭД" sheetId="27" r:id="rId1"/>
  </sheets>
  <definedNames>
    <definedName name="APPT" localSheetId="0">#REF!</definedName>
    <definedName name="APPT">#REF!</definedName>
    <definedName name="BPYM" localSheetId="0">#REF!</definedName>
    <definedName name="BPYM">#REF!</definedName>
    <definedName name="ERT" localSheetId="0">#REF!</definedName>
    <definedName name="ERT">#REF!</definedName>
    <definedName name="FDC" localSheetId="0">#REF!</definedName>
    <definedName name="FDC">#REF!</definedName>
    <definedName name="FIO" localSheetId="0">#REF!</definedName>
    <definedName name="FIO">#REF!</definedName>
    <definedName name="ghj" localSheetId="0">#REF!</definedName>
    <definedName name="ghj">#REF!</definedName>
    <definedName name="HHHH" localSheetId="0">#REF!</definedName>
    <definedName name="HHHH">#REF!</definedName>
    <definedName name="KLO" localSheetId="0">#REF!</definedName>
    <definedName name="KLO">#REF!</definedName>
    <definedName name="mnb" localSheetId="0">#REF!</definedName>
    <definedName name="mnb">#REF!</definedName>
    <definedName name="poi" localSheetId="0">#REF!</definedName>
    <definedName name="poi">#REF!</definedName>
    <definedName name="rere" localSheetId="0">#REF!</definedName>
    <definedName name="rere">#REF!</definedName>
    <definedName name="SIGN" localSheetId="0">#REF!</definedName>
    <definedName name="SIGN">#REF!</definedName>
    <definedName name="vbh" localSheetId="0">#REF!</definedName>
    <definedName name="vbh">#REF!</definedName>
    <definedName name="куку" localSheetId="0">#REF!</definedName>
    <definedName name="куку">#REF!</definedName>
    <definedName name="МИХ" localSheetId="0">#REF!</definedName>
    <definedName name="МИХ">#REF!</definedName>
    <definedName name="НОВ" localSheetId="0">#REF!</definedName>
    <definedName name="НОВ">#REF!</definedName>
    <definedName name="_xlnm.Print_Area" localSheetId="0">'Приложение №3 к МП_в СЭД'!$A$1:$I$401</definedName>
    <definedName name="ООО" localSheetId="0">#REF!</definedName>
    <definedName name="ООО">#REF!</definedName>
    <definedName name="ПР" localSheetId="0">#REF!</definedName>
    <definedName name="ПР">#REF!</definedName>
    <definedName name="ПРИЛ" localSheetId="0">#REF!</definedName>
    <definedName name="ПРИЛ">#REF!</definedName>
    <definedName name="про" localSheetId="0">#REF!</definedName>
    <definedName name="про">#REF!</definedName>
    <definedName name="ТАН" localSheetId="0">#REF!</definedName>
    <definedName name="ТАН">#REF!</definedName>
    <definedName name="таня" localSheetId="0">#REF!</definedName>
    <definedName name="таня">#REF!</definedName>
    <definedName name="ФВЫ" localSheetId="0">#REF!</definedName>
    <definedName name="ФВЫ">#REF!</definedName>
    <definedName name="щшг" localSheetId="0">#REF!</definedName>
    <definedName name="щшг">#REF!</definedName>
    <definedName name="ъэю" localSheetId="0">#REF!</definedName>
    <definedName name="ъэю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1" i="27"/>
  <c r="H401"/>
  <c r="G401"/>
  <c r="F401"/>
  <c r="E401"/>
  <c r="D400"/>
  <c r="D399"/>
  <c r="D392" s="1"/>
  <c r="D398"/>
  <c r="D397"/>
  <c r="D396"/>
  <c r="D395"/>
  <c r="D401" s="1"/>
  <c r="I393"/>
  <c r="H393"/>
  <c r="G393"/>
  <c r="F393"/>
  <c r="E393"/>
  <c r="D393"/>
  <c r="I392"/>
  <c r="H392"/>
  <c r="G392"/>
  <c r="F392"/>
  <c r="E392"/>
  <c r="I391"/>
  <c r="H391"/>
  <c r="G391"/>
  <c r="F391"/>
  <c r="E391"/>
  <c r="D391"/>
  <c r="I390"/>
  <c r="H390"/>
  <c r="G390"/>
  <c r="F390"/>
  <c r="E390"/>
  <c r="D390"/>
  <c r="I389"/>
  <c r="H389"/>
  <c r="G389"/>
  <c r="F389"/>
  <c r="F394" s="1"/>
  <c r="E389"/>
  <c r="D389"/>
  <c r="I388"/>
  <c r="I394" s="1"/>
  <c r="H388"/>
  <c r="H394" s="1"/>
  <c r="G388"/>
  <c r="G394" s="1"/>
  <c r="F388"/>
  <c r="E388"/>
  <c r="E394" s="1"/>
  <c r="D388"/>
  <c r="D394" s="1"/>
  <c r="I386"/>
  <c r="H386"/>
  <c r="G386"/>
  <c r="F386"/>
  <c r="E386"/>
  <c r="D385"/>
  <c r="D384"/>
  <c r="D386" s="1"/>
  <c r="I383"/>
  <c r="H383"/>
  <c r="G383"/>
  <c r="F383"/>
  <c r="E383"/>
  <c r="D382"/>
  <c r="D381"/>
  <c r="D383" s="1"/>
  <c r="I380"/>
  <c r="G380"/>
  <c r="F380"/>
  <c r="E380"/>
  <c r="D379"/>
  <c r="D378"/>
  <c r="H377"/>
  <c r="D377"/>
  <c r="H376"/>
  <c r="H380" s="1"/>
  <c r="D376"/>
  <c r="D375"/>
  <c r="D380" s="1"/>
  <c r="I374"/>
  <c r="H374"/>
  <c r="G374"/>
  <c r="F374"/>
  <c r="E374"/>
  <c r="D373"/>
  <c r="D372"/>
  <c r="D374" s="1"/>
  <c r="I370"/>
  <c r="I155" s="1"/>
  <c r="H370"/>
  <c r="G370"/>
  <c r="F370"/>
  <c r="E370"/>
  <c r="D370" s="1"/>
  <c r="I369"/>
  <c r="H369"/>
  <c r="G369"/>
  <c r="F369"/>
  <c r="E369"/>
  <c r="D369" s="1"/>
  <c r="I368"/>
  <c r="H368"/>
  <c r="G368"/>
  <c r="D368" s="1"/>
  <c r="F368"/>
  <c r="E368"/>
  <c r="I367"/>
  <c r="H367"/>
  <c r="G367"/>
  <c r="F367"/>
  <c r="E367"/>
  <c r="D367" s="1"/>
  <c r="I366"/>
  <c r="I371" s="1"/>
  <c r="H366"/>
  <c r="H371" s="1"/>
  <c r="G366"/>
  <c r="F366"/>
  <c r="F371" s="1"/>
  <c r="E366"/>
  <c r="E371" s="1"/>
  <c r="I364"/>
  <c r="F364"/>
  <c r="E364"/>
  <c r="D362"/>
  <c r="H361"/>
  <c r="H364" s="1"/>
  <c r="G361"/>
  <c r="I360"/>
  <c r="G360"/>
  <c r="F360"/>
  <c r="E360"/>
  <c r="D358"/>
  <c r="H357"/>
  <c r="H360" s="1"/>
  <c r="D357"/>
  <c r="D360" s="1"/>
  <c r="I356"/>
  <c r="H356"/>
  <c r="G356"/>
  <c r="F356"/>
  <c r="E356"/>
  <c r="D356"/>
  <c r="D355"/>
  <c r="I354"/>
  <c r="H354"/>
  <c r="G354"/>
  <c r="F354"/>
  <c r="E354"/>
  <c r="D353"/>
  <c r="D354" s="1"/>
  <c r="I352"/>
  <c r="G352"/>
  <c r="F352"/>
  <c r="E352"/>
  <c r="D351"/>
  <c r="H350"/>
  <c r="D349"/>
  <c r="D348"/>
  <c r="D347"/>
  <c r="D333" s="1"/>
  <c r="D346"/>
  <c r="I345"/>
  <c r="G345"/>
  <c r="F345"/>
  <c r="E345"/>
  <c r="D344"/>
  <c r="D337" s="1"/>
  <c r="D343"/>
  <c r="H342"/>
  <c r="H345" s="1"/>
  <c r="D341"/>
  <c r="D334" s="1"/>
  <c r="D340"/>
  <c r="D339"/>
  <c r="I337"/>
  <c r="H337"/>
  <c r="G337"/>
  <c r="F337"/>
  <c r="E337"/>
  <c r="I336"/>
  <c r="H336"/>
  <c r="H154" s="1"/>
  <c r="G336"/>
  <c r="F336"/>
  <c r="E336"/>
  <c r="I335"/>
  <c r="H335"/>
  <c r="H338" s="1"/>
  <c r="F335"/>
  <c r="E335"/>
  <c r="I334"/>
  <c r="H334"/>
  <c r="G334"/>
  <c r="F334"/>
  <c r="F152" s="1"/>
  <c r="E334"/>
  <c r="I333"/>
  <c r="H333"/>
  <c r="H151" s="1"/>
  <c r="G333"/>
  <c r="F333"/>
  <c r="E333"/>
  <c r="I332"/>
  <c r="I338" s="1"/>
  <c r="H332"/>
  <c r="G332"/>
  <c r="F332"/>
  <c r="E332"/>
  <c r="E338" s="1"/>
  <c r="D332"/>
  <c r="I330"/>
  <c r="H330"/>
  <c r="G330"/>
  <c r="F330"/>
  <c r="E330"/>
  <c r="D329"/>
  <c r="D328"/>
  <c r="H327"/>
  <c r="D327"/>
  <c r="D330" s="1"/>
  <c r="D326"/>
  <c r="I325"/>
  <c r="H325"/>
  <c r="G325"/>
  <c r="F325"/>
  <c r="E325"/>
  <c r="D322"/>
  <c r="D321"/>
  <c r="D320"/>
  <c r="D319"/>
  <c r="I318"/>
  <c r="I317"/>
  <c r="H317"/>
  <c r="G317"/>
  <c r="G155" s="1"/>
  <c r="F317"/>
  <c r="E317"/>
  <c r="I316"/>
  <c r="H316"/>
  <c r="G316"/>
  <c r="F316"/>
  <c r="E316"/>
  <c r="I315"/>
  <c r="H315"/>
  <c r="G315"/>
  <c r="F315"/>
  <c r="E315"/>
  <c r="D315" s="1"/>
  <c r="I314"/>
  <c r="H314"/>
  <c r="G314"/>
  <c r="G152" s="1"/>
  <c r="F314"/>
  <c r="E314"/>
  <c r="D314"/>
  <c r="I313"/>
  <c r="I151" s="1"/>
  <c r="H313"/>
  <c r="G313"/>
  <c r="F313"/>
  <c r="E313"/>
  <c r="E151" s="1"/>
  <c r="D313"/>
  <c r="I312"/>
  <c r="H312"/>
  <c r="H318" s="1"/>
  <c r="G312"/>
  <c r="F312"/>
  <c r="F318" s="1"/>
  <c r="E312"/>
  <c r="D312"/>
  <c r="D318" s="1"/>
  <c r="I310"/>
  <c r="H310"/>
  <c r="F310"/>
  <c r="E310"/>
  <c r="D309"/>
  <c r="D308"/>
  <c r="G307"/>
  <c r="I306"/>
  <c r="H306"/>
  <c r="G306"/>
  <c r="F306"/>
  <c r="E306"/>
  <c r="D305"/>
  <c r="D304"/>
  <c r="D303"/>
  <c r="D306" s="1"/>
  <c r="I302"/>
  <c r="H302"/>
  <c r="G302"/>
  <c r="F302"/>
  <c r="E302"/>
  <c r="D302"/>
  <c r="D301"/>
  <c r="I300"/>
  <c r="H300"/>
  <c r="G300"/>
  <c r="F300"/>
  <c r="E300"/>
  <c r="D299"/>
  <c r="D282" s="1"/>
  <c r="D298"/>
  <c r="D297"/>
  <c r="I296"/>
  <c r="H296"/>
  <c r="G296"/>
  <c r="F296"/>
  <c r="E296"/>
  <c r="D296"/>
  <c r="D295"/>
  <c r="D294"/>
  <c r="I293"/>
  <c r="G293"/>
  <c r="F293"/>
  <c r="E293"/>
  <c r="D292"/>
  <c r="D291"/>
  <c r="H290"/>
  <c r="D289"/>
  <c r="D288"/>
  <c r="D287"/>
  <c r="D280" s="1"/>
  <c r="F286"/>
  <c r="I285"/>
  <c r="H285"/>
  <c r="G285"/>
  <c r="F285"/>
  <c r="D285" s="1"/>
  <c r="E285"/>
  <c r="I284"/>
  <c r="H284"/>
  <c r="G284"/>
  <c r="F284"/>
  <c r="D284" s="1"/>
  <c r="E284"/>
  <c r="I283"/>
  <c r="F283"/>
  <c r="E283"/>
  <c r="I282"/>
  <c r="H282"/>
  <c r="G282"/>
  <c r="F282"/>
  <c r="E282"/>
  <c r="I281"/>
  <c r="H281"/>
  <c r="G281"/>
  <c r="F281"/>
  <c r="E281"/>
  <c r="D281"/>
  <c r="I280"/>
  <c r="I286" s="1"/>
  <c r="H280"/>
  <c r="G280"/>
  <c r="F280"/>
  <c r="E280"/>
  <c r="E286" s="1"/>
  <c r="I278"/>
  <c r="H278"/>
  <c r="G278"/>
  <c r="F278"/>
  <c r="E278"/>
  <c r="D277"/>
  <c r="D276"/>
  <c r="D269" s="1"/>
  <c r="D275"/>
  <c r="D274"/>
  <c r="D273"/>
  <c r="D272"/>
  <c r="I271"/>
  <c r="H271"/>
  <c r="G271"/>
  <c r="F271"/>
  <c r="E271"/>
  <c r="I270"/>
  <c r="H270"/>
  <c r="G270"/>
  <c r="F270"/>
  <c r="E270"/>
  <c r="D270"/>
  <c r="I269"/>
  <c r="H269"/>
  <c r="G269"/>
  <c r="F269"/>
  <c r="E269"/>
  <c r="I268"/>
  <c r="H268"/>
  <c r="G268"/>
  <c r="F268"/>
  <c r="E268"/>
  <c r="D268"/>
  <c r="I267"/>
  <c r="H267"/>
  <c r="G267"/>
  <c r="F267"/>
  <c r="E267"/>
  <c r="D267"/>
  <c r="I266"/>
  <c r="H266"/>
  <c r="G266"/>
  <c r="F266"/>
  <c r="E266"/>
  <c r="D266"/>
  <c r="I265"/>
  <c r="H265"/>
  <c r="G265"/>
  <c r="F265"/>
  <c r="E265"/>
  <c r="I263"/>
  <c r="H263"/>
  <c r="G263"/>
  <c r="F263"/>
  <c r="E263"/>
  <c r="D262"/>
  <c r="D261"/>
  <c r="D263" s="1"/>
  <c r="D260"/>
  <c r="I259"/>
  <c r="H259"/>
  <c r="G259"/>
  <c r="F259"/>
  <c r="E259"/>
  <c r="D258"/>
  <c r="D244" s="1"/>
  <c r="D257"/>
  <c r="I256"/>
  <c r="G256"/>
  <c r="F256"/>
  <c r="E256"/>
  <c r="H255"/>
  <c r="H254"/>
  <c r="D254" s="1"/>
  <c r="H253"/>
  <c r="D252"/>
  <c r="D251"/>
  <c r="D250"/>
  <c r="I248"/>
  <c r="G248"/>
  <c r="F248"/>
  <c r="E248"/>
  <c r="I247"/>
  <c r="H247"/>
  <c r="G247"/>
  <c r="F247"/>
  <c r="D247" s="1"/>
  <c r="E247"/>
  <c r="I246"/>
  <c r="G246"/>
  <c r="F246"/>
  <c r="E246"/>
  <c r="I245"/>
  <c r="H245"/>
  <c r="G245"/>
  <c r="F245"/>
  <c r="E245"/>
  <c r="D245"/>
  <c r="I244"/>
  <c r="H244"/>
  <c r="G244"/>
  <c r="F244"/>
  <c r="E244"/>
  <c r="I243"/>
  <c r="I249" s="1"/>
  <c r="H243"/>
  <c r="G243"/>
  <c r="G249" s="1"/>
  <c r="F243"/>
  <c r="E243"/>
  <c r="E249" s="1"/>
  <c r="D243"/>
  <c r="I241"/>
  <c r="H241"/>
  <c r="F241"/>
  <c r="E241"/>
  <c r="D240"/>
  <c r="D239"/>
  <c r="G238"/>
  <c r="G241" s="1"/>
  <c r="I237"/>
  <c r="H237"/>
  <c r="F237"/>
  <c r="E237"/>
  <c r="D236"/>
  <c r="D235"/>
  <c r="G234"/>
  <c r="I233"/>
  <c r="H233"/>
  <c r="G233"/>
  <c r="F233"/>
  <c r="E233"/>
  <c r="D232"/>
  <c r="D231"/>
  <c r="G230"/>
  <c r="D230" s="1"/>
  <c r="D229"/>
  <c r="D228"/>
  <c r="D227"/>
  <c r="I226"/>
  <c r="H226"/>
  <c r="G226"/>
  <c r="F226"/>
  <c r="E226"/>
  <c r="D225"/>
  <c r="D224"/>
  <c r="D223"/>
  <c r="D222"/>
  <c r="D226" s="1"/>
  <c r="D221"/>
  <c r="D220"/>
  <c r="I219"/>
  <c r="H219"/>
  <c r="G219"/>
  <c r="F219"/>
  <c r="E219"/>
  <c r="D219"/>
  <c r="D218"/>
  <c r="D217"/>
  <c r="I216"/>
  <c r="H216"/>
  <c r="G216"/>
  <c r="F216"/>
  <c r="E216"/>
  <c r="D216"/>
  <c r="D215"/>
  <c r="D214"/>
  <c r="I213"/>
  <c r="H213"/>
  <c r="G213"/>
  <c r="F213"/>
  <c r="E213"/>
  <c r="D213"/>
  <c r="D212"/>
  <c r="D211"/>
  <c r="I210"/>
  <c r="H210"/>
  <c r="G210"/>
  <c r="F210"/>
  <c r="E210"/>
  <c r="D210"/>
  <c r="D209"/>
  <c r="D208"/>
  <c r="I207"/>
  <c r="H207"/>
  <c r="G207"/>
  <c r="F207"/>
  <c r="E207"/>
  <c r="D207"/>
  <c r="D206"/>
  <c r="D205"/>
  <c r="D204"/>
  <c r="I203"/>
  <c r="H203"/>
  <c r="G203"/>
  <c r="F203"/>
  <c r="E203"/>
  <c r="D202"/>
  <c r="D201"/>
  <c r="D200"/>
  <c r="D199"/>
  <c r="D198"/>
  <c r="D197"/>
  <c r="I196"/>
  <c r="H196"/>
  <c r="G196"/>
  <c r="F196"/>
  <c r="E196"/>
  <c r="D195"/>
  <c r="D194"/>
  <c r="D193"/>
  <c r="D192"/>
  <c r="D191"/>
  <c r="D190"/>
  <c r="I189"/>
  <c r="H189"/>
  <c r="G189"/>
  <c r="F189"/>
  <c r="E189"/>
  <c r="D188"/>
  <c r="D187"/>
  <c r="D186"/>
  <c r="D189" s="1"/>
  <c r="I185"/>
  <c r="H185"/>
  <c r="G185"/>
  <c r="F185"/>
  <c r="E185"/>
  <c r="D184"/>
  <c r="D183"/>
  <c r="D182"/>
  <c r="D181"/>
  <c r="D180"/>
  <c r="D179"/>
  <c r="D185" s="1"/>
  <c r="I178"/>
  <c r="H178"/>
  <c r="G178"/>
  <c r="F178"/>
  <c r="E178"/>
  <c r="D177"/>
  <c r="D176"/>
  <c r="D175"/>
  <c r="D174"/>
  <c r="D173"/>
  <c r="D172"/>
  <c r="D178" s="1"/>
  <c r="G171"/>
  <c r="F171"/>
  <c r="E171"/>
  <c r="D170"/>
  <c r="I169"/>
  <c r="H169"/>
  <c r="H168"/>
  <c r="D167"/>
  <c r="D166"/>
  <c r="D165"/>
  <c r="I163"/>
  <c r="H163"/>
  <c r="G163"/>
  <c r="F163"/>
  <c r="E163"/>
  <c r="H162"/>
  <c r="G162"/>
  <c r="F162"/>
  <c r="E162"/>
  <c r="I161"/>
  <c r="G161"/>
  <c r="F161"/>
  <c r="E161"/>
  <c r="I160"/>
  <c r="H160"/>
  <c r="G160"/>
  <c r="F160"/>
  <c r="E160"/>
  <c r="D160" s="1"/>
  <c r="I159"/>
  <c r="H159"/>
  <c r="G159"/>
  <c r="F159"/>
  <c r="E159"/>
  <c r="D159"/>
  <c r="I158"/>
  <c r="H158"/>
  <c r="G158"/>
  <c r="G164" s="1"/>
  <c r="F158"/>
  <c r="E158"/>
  <c r="G154"/>
  <c r="I153"/>
  <c r="E153"/>
  <c r="I152"/>
  <c r="G151"/>
  <c r="I150"/>
  <c r="E150"/>
  <c r="I148"/>
  <c r="H148"/>
  <c r="G148"/>
  <c r="F148"/>
  <c r="E148"/>
  <c r="D147"/>
  <c r="I146"/>
  <c r="H146"/>
  <c r="F146"/>
  <c r="H145"/>
  <c r="G145"/>
  <c r="G146" s="1"/>
  <c r="F145"/>
  <c r="E145"/>
  <c r="E146" s="1"/>
  <c r="I144"/>
  <c r="H144"/>
  <c r="G144"/>
  <c r="F144"/>
  <c r="E144"/>
  <c r="D142"/>
  <c r="D141"/>
  <c r="D140"/>
  <c r="F139"/>
  <c r="I138"/>
  <c r="H138"/>
  <c r="H114" s="1"/>
  <c r="G138"/>
  <c r="F138"/>
  <c r="E138"/>
  <c r="D138"/>
  <c r="I137"/>
  <c r="H137"/>
  <c r="G137"/>
  <c r="F137"/>
  <c r="E137"/>
  <c r="D137"/>
  <c r="I136"/>
  <c r="I139" s="1"/>
  <c r="H136"/>
  <c r="H139" s="1"/>
  <c r="G136"/>
  <c r="F136"/>
  <c r="E136"/>
  <c r="D136"/>
  <c r="H135"/>
  <c r="G135"/>
  <c r="G139" s="1"/>
  <c r="F135"/>
  <c r="E135"/>
  <c r="I134"/>
  <c r="H134"/>
  <c r="G134"/>
  <c r="F134"/>
  <c r="E134"/>
  <c r="D133"/>
  <c r="I132"/>
  <c r="H132"/>
  <c r="F132"/>
  <c r="H131"/>
  <c r="G131"/>
  <c r="F131"/>
  <c r="E131"/>
  <c r="E132" s="1"/>
  <c r="I130"/>
  <c r="H130"/>
  <c r="G130"/>
  <c r="E130"/>
  <c r="D128"/>
  <c r="F127"/>
  <c r="F130" s="1"/>
  <c r="D127"/>
  <c r="D117" s="1"/>
  <c r="D120" s="1"/>
  <c r="D126"/>
  <c r="I125"/>
  <c r="H125"/>
  <c r="G125"/>
  <c r="F125"/>
  <c r="E125"/>
  <c r="D123"/>
  <c r="D122"/>
  <c r="D121"/>
  <c r="I119"/>
  <c r="H119"/>
  <c r="G119"/>
  <c r="F119"/>
  <c r="F114" s="1"/>
  <c r="E119"/>
  <c r="D119"/>
  <c r="I118"/>
  <c r="H118"/>
  <c r="G118"/>
  <c r="F118"/>
  <c r="E118"/>
  <c r="D118"/>
  <c r="I117"/>
  <c r="H117"/>
  <c r="G117"/>
  <c r="F117"/>
  <c r="E117"/>
  <c r="I116"/>
  <c r="I120" s="1"/>
  <c r="H116"/>
  <c r="G116"/>
  <c r="G120" s="1"/>
  <c r="F116"/>
  <c r="E116"/>
  <c r="E120" s="1"/>
  <c r="D116"/>
  <c r="I114"/>
  <c r="G114"/>
  <c r="E114"/>
  <c r="I113"/>
  <c r="G113"/>
  <c r="F113"/>
  <c r="E113"/>
  <c r="I112"/>
  <c r="G112"/>
  <c r="F112"/>
  <c r="E112"/>
  <c r="I111"/>
  <c r="I115" s="1"/>
  <c r="H111"/>
  <c r="I110"/>
  <c r="G110"/>
  <c r="F110"/>
  <c r="E110"/>
  <c r="D109"/>
  <c r="H108"/>
  <c r="D107"/>
  <c r="D106"/>
  <c r="I104"/>
  <c r="H104"/>
  <c r="G104"/>
  <c r="F104"/>
  <c r="E104"/>
  <c r="D104"/>
  <c r="I103"/>
  <c r="G103"/>
  <c r="F103"/>
  <c r="E103"/>
  <c r="I102"/>
  <c r="H102"/>
  <c r="G102"/>
  <c r="G105" s="1"/>
  <c r="F102"/>
  <c r="E102"/>
  <c r="I101"/>
  <c r="I105" s="1"/>
  <c r="H101"/>
  <c r="G101"/>
  <c r="F101"/>
  <c r="F105" s="1"/>
  <c r="E101"/>
  <c r="E105" s="1"/>
  <c r="D101"/>
  <c r="I99"/>
  <c r="H99"/>
  <c r="G99"/>
  <c r="F99"/>
  <c r="E99"/>
  <c r="D99"/>
  <c r="I98"/>
  <c r="G98"/>
  <c r="F98"/>
  <c r="E98"/>
  <c r="I97"/>
  <c r="H97"/>
  <c r="F97"/>
  <c r="E97"/>
  <c r="I96"/>
  <c r="I100" s="1"/>
  <c r="H96"/>
  <c r="G96"/>
  <c r="F96"/>
  <c r="F100" s="1"/>
  <c r="E96"/>
  <c r="E100" s="1"/>
  <c r="D96"/>
  <c r="I95"/>
  <c r="H95"/>
  <c r="G95"/>
  <c r="F95"/>
  <c r="E95"/>
  <c r="D94"/>
  <c r="D91" s="1"/>
  <c r="D93"/>
  <c r="D95" s="1"/>
  <c r="G92"/>
  <c r="I91"/>
  <c r="I92" s="1"/>
  <c r="H91"/>
  <c r="G91"/>
  <c r="F91"/>
  <c r="E91"/>
  <c r="E92" s="1"/>
  <c r="H90"/>
  <c r="H92" s="1"/>
  <c r="G90"/>
  <c r="F90"/>
  <c r="F92" s="1"/>
  <c r="E90"/>
  <c r="D90"/>
  <c r="D92" s="1"/>
  <c r="I89"/>
  <c r="H89"/>
  <c r="G89"/>
  <c r="F89"/>
  <c r="E89"/>
  <c r="D89"/>
  <c r="D88"/>
  <c r="D87"/>
  <c r="D84" s="1"/>
  <c r="H86"/>
  <c r="D86"/>
  <c r="I85"/>
  <c r="I86" s="1"/>
  <c r="H85"/>
  <c r="G85"/>
  <c r="F85"/>
  <c r="E85"/>
  <c r="D85"/>
  <c r="H84"/>
  <c r="G84"/>
  <c r="F84"/>
  <c r="E84"/>
  <c r="E86" s="1"/>
  <c r="I83"/>
  <c r="H83"/>
  <c r="G83"/>
  <c r="F83"/>
  <c r="E83"/>
  <c r="D82"/>
  <c r="D81"/>
  <c r="D83" s="1"/>
  <c r="I80"/>
  <c r="H80"/>
  <c r="G80"/>
  <c r="F80"/>
  <c r="E80"/>
  <c r="D79"/>
  <c r="D78"/>
  <c r="D80" s="1"/>
  <c r="I77"/>
  <c r="H77"/>
  <c r="G77"/>
  <c r="F77"/>
  <c r="E77"/>
  <c r="D76"/>
  <c r="D75"/>
  <c r="D77" s="1"/>
  <c r="I74"/>
  <c r="H74"/>
  <c r="G74"/>
  <c r="F74"/>
  <c r="E74"/>
  <c r="D73"/>
  <c r="D70" s="1"/>
  <c r="D72"/>
  <c r="D74" s="1"/>
  <c r="I71"/>
  <c r="E71"/>
  <c r="I70"/>
  <c r="H70"/>
  <c r="G70"/>
  <c r="F70"/>
  <c r="E70"/>
  <c r="I69"/>
  <c r="I48" s="1"/>
  <c r="H69"/>
  <c r="H71" s="1"/>
  <c r="G69"/>
  <c r="G71" s="1"/>
  <c r="F69"/>
  <c r="F71" s="1"/>
  <c r="E69"/>
  <c r="E48" s="1"/>
  <c r="D69"/>
  <c r="D71" s="1"/>
  <c r="I68"/>
  <c r="I65" s="1"/>
  <c r="H68"/>
  <c r="G68"/>
  <c r="G65" s="1"/>
  <c r="F68"/>
  <c r="E68"/>
  <c r="E65" s="1"/>
  <c r="D67"/>
  <c r="D64" s="1"/>
  <c r="D66"/>
  <c r="D68" s="1"/>
  <c r="H65"/>
  <c r="F65"/>
  <c r="I64"/>
  <c r="I49" s="1"/>
  <c r="I13" s="1"/>
  <c r="H64"/>
  <c r="G64"/>
  <c r="F64"/>
  <c r="E64"/>
  <c r="E49" s="1"/>
  <c r="E13" s="1"/>
  <c r="H63"/>
  <c r="G63"/>
  <c r="F63"/>
  <c r="E63"/>
  <c r="D63"/>
  <c r="D65" s="1"/>
  <c r="I62"/>
  <c r="H62"/>
  <c r="G62"/>
  <c r="F62"/>
  <c r="E62"/>
  <c r="D62"/>
  <c r="D59" s="1"/>
  <c r="D61"/>
  <c r="D60"/>
  <c r="I59"/>
  <c r="H59"/>
  <c r="G59"/>
  <c r="F59"/>
  <c r="E59"/>
  <c r="I58"/>
  <c r="H58"/>
  <c r="G58"/>
  <c r="F58"/>
  <c r="E58"/>
  <c r="D58"/>
  <c r="I57"/>
  <c r="H57"/>
  <c r="H48" s="1"/>
  <c r="G57"/>
  <c r="F57"/>
  <c r="E57"/>
  <c r="D57"/>
  <c r="I56"/>
  <c r="H56"/>
  <c r="G56"/>
  <c r="F56"/>
  <c r="E56"/>
  <c r="D55"/>
  <c r="D54"/>
  <c r="D56" s="1"/>
  <c r="I52"/>
  <c r="H52"/>
  <c r="H49" s="1"/>
  <c r="H13" s="1"/>
  <c r="G52"/>
  <c r="F52"/>
  <c r="E52"/>
  <c r="D52"/>
  <c r="D49" s="1"/>
  <c r="I51"/>
  <c r="I53" s="1"/>
  <c r="H51"/>
  <c r="G51"/>
  <c r="G53" s="1"/>
  <c r="F51"/>
  <c r="F53" s="1"/>
  <c r="E51"/>
  <c r="E53" s="1"/>
  <c r="F48"/>
  <c r="I47"/>
  <c r="H47"/>
  <c r="G47"/>
  <c r="F47"/>
  <c r="E47"/>
  <c r="D46"/>
  <c r="D45"/>
  <c r="D44"/>
  <c r="D43"/>
  <c r="D47" s="1"/>
  <c r="D42"/>
  <c r="D41"/>
  <c r="D27" s="1"/>
  <c r="I40"/>
  <c r="H40"/>
  <c r="G40"/>
  <c r="F40"/>
  <c r="E40"/>
  <c r="D39"/>
  <c r="D38"/>
  <c r="D37"/>
  <c r="D36"/>
  <c r="D40" s="1"/>
  <c r="D35"/>
  <c r="I32"/>
  <c r="H32"/>
  <c r="G32"/>
  <c r="D32" s="1"/>
  <c r="D25" s="1"/>
  <c r="F32"/>
  <c r="E32"/>
  <c r="I31"/>
  <c r="H31"/>
  <c r="G31"/>
  <c r="D31" s="1"/>
  <c r="D24" s="1"/>
  <c r="F31"/>
  <c r="E31"/>
  <c r="I30"/>
  <c r="H30"/>
  <c r="G30"/>
  <c r="D30" s="1"/>
  <c r="D23" s="1"/>
  <c r="F30"/>
  <c r="E30"/>
  <c r="I29"/>
  <c r="H29"/>
  <c r="G29"/>
  <c r="F29"/>
  <c r="E29"/>
  <c r="D29" s="1"/>
  <c r="D22" s="1"/>
  <c r="I28"/>
  <c r="H28"/>
  <c r="H33" s="1"/>
  <c r="G28"/>
  <c r="F28"/>
  <c r="E28"/>
  <c r="D28"/>
  <c r="I27"/>
  <c r="H27"/>
  <c r="G27"/>
  <c r="F27"/>
  <c r="F33" s="1"/>
  <c r="E27"/>
  <c r="I25"/>
  <c r="H25"/>
  <c r="G25"/>
  <c r="F25"/>
  <c r="E25"/>
  <c r="I24"/>
  <c r="H24"/>
  <c r="F24"/>
  <c r="E24"/>
  <c r="I23"/>
  <c r="H23"/>
  <c r="F23"/>
  <c r="E23"/>
  <c r="I22"/>
  <c r="I14" s="1"/>
  <c r="H22"/>
  <c r="G22"/>
  <c r="F22"/>
  <c r="E22"/>
  <c r="I21"/>
  <c r="H21"/>
  <c r="H26" s="1"/>
  <c r="G21"/>
  <c r="F21"/>
  <c r="E21"/>
  <c r="D21"/>
  <c r="I20"/>
  <c r="H20"/>
  <c r="G20"/>
  <c r="F20"/>
  <c r="F26" s="1"/>
  <c r="E20"/>
  <c r="I17"/>
  <c r="I15"/>
  <c r="E15"/>
  <c r="I12"/>
  <c r="I18" l="1"/>
  <c r="G33"/>
  <c r="D20"/>
  <c r="D33"/>
  <c r="E139"/>
  <c r="E111"/>
  <c r="E26"/>
  <c r="G86"/>
  <c r="G48"/>
  <c r="E12"/>
  <c r="G13"/>
  <c r="G24"/>
  <c r="G16" s="1"/>
  <c r="H50"/>
  <c r="D278"/>
  <c r="D265"/>
  <c r="D271" s="1"/>
  <c r="D105"/>
  <c r="E156"/>
  <c r="G153"/>
  <c r="D290"/>
  <c r="D293" s="1"/>
  <c r="H283"/>
  <c r="H293"/>
  <c r="I26"/>
  <c r="G17"/>
  <c r="F86"/>
  <c r="F49"/>
  <c r="F13" s="1"/>
  <c r="G97"/>
  <c r="G100" s="1"/>
  <c r="H53"/>
  <c r="D113"/>
  <c r="F16"/>
  <c r="G23"/>
  <c r="G15" s="1"/>
  <c r="E33"/>
  <c r="I33"/>
  <c r="E50"/>
  <c r="I50"/>
  <c r="D108"/>
  <c r="D103" s="1"/>
  <c r="D98" s="1"/>
  <c r="H110"/>
  <c r="H103"/>
  <c r="H98" s="1"/>
  <c r="H100" s="1"/>
  <c r="D114"/>
  <c r="F17"/>
  <c r="I171"/>
  <c r="I162"/>
  <c r="I154" s="1"/>
  <c r="I16" s="1"/>
  <c r="D169"/>
  <c r="D171" s="1"/>
  <c r="H150"/>
  <c r="F249"/>
  <c r="D253"/>
  <c r="H246"/>
  <c r="H249" s="1"/>
  <c r="H256"/>
  <c r="F120"/>
  <c r="F111"/>
  <c r="H112"/>
  <c r="H113"/>
  <c r="G111"/>
  <c r="G132"/>
  <c r="I156"/>
  <c r="F154"/>
  <c r="D162"/>
  <c r="F164"/>
  <c r="D168"/>
  <c r="H171"/>
  <c r="H161"/>
  <c r="H164" s="1"/>
  <c r="D256"/>
  <c r="D307"/>
  <c r="D310" s="1"/>
  <c r="G310"/>
  <c r="G283"/>
  <c r="G286" s="1"/>
  <c r="D316"/>
  <c r="E154"/>
  <c r="D325"/>
  <c r="D336"/>
  <c r="D350"/>
  <c r="D352" s="1"/>
  <c r="H352"/>
  <c r="G49"/>
  <c r="D134"/>
  <c r="D131"/>
  <c r="D148"/>
  <c r="D145"/>
  <c r="D146" s="1"/>
  <c r="E164"/>
  <c r="D158"/>
  <c r="D164" s="1"/>
  <c r="D233"/>
  <c r="D283"/>
  <c r="D286" s="1"/>
  <c r="D110"/>
  <c r="D102"/>
  <c r="D97" s="1"/>
  <c r="D100" s="1"/>
  <c r="D234"/>
  <c r="D237" s="1"/>
  <c r="G237"/>
  <c r="D51"/>
  <c r="D112"/>
  <c r="H120"/>
  <c r="I164"/>
  <c r="D161"/>
  <c r="D203"/>
  <c r="F153"/>
  <c r="D255"/>
  <c r="H248"/>
  <c r="H155" s="1"/>
  <c r="H17" s="1"/>
  <c r="D300"/>
  <c r="D317"/>
  <c r="F15"/>
  <c r="D125"/>
  <c r="D130"/>
  <c r="D144"/>
  <c r="D135"/>
  <c r="D139" s="1"/>
  <c r="E152"/>
  <c r="F155"/>
  <c r="D163"/>
  <c r="D196"/>
  <c r="F151"/>
  <c r="D151" s="1"/>
  <c r="D13" s="1"/>
  <c r="H152"/>
  <c r="H14" s="1"/>
  <c r="D248"/>
  <c r="D259"/>
  <c r="H286"/>
  <c r="G318"/>
  <c r="G150"/>
  <c r="G156" s="1"/>
  <c r="E318"/>
  <c r="F338"/>
  <c r="F150"/>
  <c r="F156" s="1"/>
  <c r="D361"/>
  <c r="D364" s="1"/>
  <c r="G335"/>
  <c r="D335" s="1"/>
  <c r="D338" s="1"/>
  <c r="G364"/>
  <c r="D366"/>
  <c r="D371" s="1"/>
  <c r="G371"/>
  <c r="D238"/>
  <c r="D241" s="1"/>
  <c r="D342"/>
  <c r="D345" s="1"/>
  <c r="E155"/>
  <c r="D132" l="1"/>
  <c r="D111"/>
  <c r="H156"/>
  <c r="F50"/>
  <c r="G50"/>
  <c r="G12"/>
  <c r="F115"/>
  <c r="F14"/>
  <c r="D246"/>
  <c r="D249" s="1"/>
  <c r="G115"/>
  <c r="G14"/>
  <c r="D150"/>
  <c r="G338"/>
  <c r="H12"/>
  <c r="D26"/>
  <c r="F12"/>
  <c r="F18" s="1"/>
  <c r="H115"/>
  <c r="D53"/>
  <c r="D48"/>
  <c r="D50" s="1"/>
  <c r="H153"/>
  <c r="D153" s="1"/>
  <c r="D15" s="1"/>
  <c r="G26"/>
  <c r="D155"/>
  <c r="D17" s="1"/>
  <c r="E17"/>
  <c r="D152"/>
  <c r="D154"/>
  <c r="D16" s="1"/>
  <c r="E16"/>
  <c r="H16"/>
  <c r="H105"/>
  <c r="E115"/>
  <c r="E14"/>
  <c r="E18" s="1"/>
  <c r="G18" l="1"/>
  <c r="D12"/>
  <c r="D18" s="1"/>
  <c r="D156"/>
  <c r="D115"/>
  <c r="D14"/>
  <c r="H15"/>
  <c r="H18"/>
</calcChain>
</file>

<file path=xl/sharedStrings.xml><?xml version="1.0" encoding="utf-8"?>
<sst xmlns="http://schemas.openxmlformats.org/spreadsheetml/2006/main" count="190" uniqueCount="92">
  <si>
    <t>Проектирование, строительство и реконструкция объектов водоотведения и очистки сточных вод</t>
  </si>
  <si>
    <t>Приложение №3</t>
  </si>
  <si>
    <t>к Программе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</si>
  <si>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</si>
  <si>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</si>
  <si>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</si>
  <si>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</si>
  <si>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</si>
  <si>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</si>
  <si>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</si>
  <si>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</si>
  <si>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</si>
  <si>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</si>
  <si>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</si>
  <si>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</si>
  <si>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</si>
  <si>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</si>
  <si>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</si>
  <si>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Реализация программ формирования современной городской среды</t>
  </si>
  <si>
    <t>Реализация мероприятий по строительству и реконструкции объектов водоснабжения</t>
  </si>
  <si>
    <t>Проектирование и строительство объектов инженерной и транспортной инфраструктуры</t>
  </si>
  <si>
    <t>Создание мест (площадок) накопления твердых коммунальных отходов</t>
  </si>
  <si>
    <t>Проектирование  и строительство газопроводов</t>
  </si>
  <si>
    <t>Капитальное строительство объектов газификации ( в том числе проектно-изыскательские работы)</t>
  </si>
  <si>
    <t>Приобретение жилых помещений для малоимущих граждан</t>
  </si>
  <si>
    <t>Реализация мероприятий по благоустройству дворовых территорий муниципальных образований Ленинградской области</t>
  </si>
  <si>
    <t>Отраслевой проект "Эффективное обращение с отходами производства и потребления на территории Ленинградской области"</t>
  </si>
  <si>
    <t>Реализация мероприятий по ликвидации несанкционированных свалок</t>
  </si>
  <si>
    <t>Отраслевой проект "Благоустройство общественных, дворовых пространств и цифровизация городского хозяйства"</t>
  </si>
  <si>
    <t>Отраслевой проект "Улучшение жилищных условий и обеспечение жильем отдельных категорий граждан"</t>
  </si>
  <si>
    <t>Реализация мероприятий по обеспечению жильем молодых семей</t>
  </si>
  <si>
    <t xml:space="preserve">Процессная часть </t>
  </si>
  <si>
    <t xml:space="preserve">Комплексы процессных мероприятий, итого 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</si>
  <si>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</si>
  <si>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</si>
  <si>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</si>
  <si>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</si>
  <si>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</si>
  <si>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>Дополнительные расходы на мероприятия по благоустройству территорий поселения</t>
  </si>
  <si>
    <t>Поддержка развития общественной инфраструктуры муниципального значения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</si>
  <si>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</si>
  <si>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</si>
  <si>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Мероприятия по сохранению и восстановлению окружающей среды</t>
  </si>
  <si>
    <t>Организация и содержание мест захоронения</t>
  </si>
  <si>
    <t>Благоустройство территории</t>
  </si>
  <si>
    <t>Обеспечение функционирования сети газоснабжения на территории Кингисеппского городского поселения</t>
  </si>
  <si>
    <t>Ремонт и содержание муниципального жилищного фонда</t>
  </si>
  <si>
    <t>Прочие мероприятия в области жилищного хозяйства</t>
  </si>
  <si>
    <t>Ремонт и содержание сетей ливневой канализации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</si>
  <si>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</si>
  <si>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</si>
  <si>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Обеспечение деятельности (услуги, работы) муниципальных учреждений</t>
  </si>
  <si>
    <t>Проектирование, реконструкция и строительство объектов водоснабжения</t>
  </si>
  <si>
    <t>Отраслевой проект "Создание, развитие и обеспечение устойчивого функционирования объектов водоснабжения и водоотведения в Ленинградской области"</t>
  </si>
  <si>
    <t>Субсидии на мероприятия по строительству и реконструкции объектов водоснабжения (остатки средств бюджета Ленинградской области на начало текущего финансового года)</t>
  </si>
  <si>
    <t>Проектирование, строительство и реконструкция объектов, находящихся в муниципальной собственности</t>
  </si>
  <si>
    <t>Отраслевые проекты с 01.01.2024 г.</t>
  </si>
  <si>
    <t>Мероприятия, направленные на достижение целей проектов  до 31.12.2023 г.</t>
  </si>
  <si>
    <t>Мероприятия, направленные на достижение цели федерального проекта "Чистая вода" до 31.12.2023 г.</t>
  </si>
  <si>
    <t>Мероприятия, направленные на достижение цели федерального проекта "Региональная и местная дорожная сеть" до 31.12.2023 г.</t>
  </si>
  <si>
    <t>Мероприятия, направленные на достижение цели федерального проекта "Комплексная система обращения с твердыми коммунальными отходами" до 31.12.2023 г.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</si>
  <si>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 до 31.12.2023 г.</t>
  </si>
  <si>
    <t>Мероприятия, направленные на достижение цели федерального проекта "Жилье" до 31.12.2023 г.</t>
  </si>
  <si>
    <t>Мероприятия, направленные на достижение цели федерального проекта "Формирование комфортной городской среды" до 31.12.2023 г.</t>
  </si>
  <si>
    <t>Муниципальные проекты с 01.01.2024 г.</t>
  </si>
  <si>
    <r>
      <t xml:space="preserve">Реализация мероприятий по благоустройству дворовых территорий </t>
    </r>
    <r>
      <rPr>
        <b/>
        <sz val="12"/>
        <rFont val="Times New Roman"/>
        <family val="1"/>
        <charset val="204"/>
      </rPr>
      <t>до 31.12.2023 г.</t>
    </r>
  </si>
  <si>
    <r>
      <t xml:space="preserve">Реализация мероприятий по обеспечению жильем молодых семей </t>
    </r>
    <r>
      <rPr>
        <b/>
        <sz val="12"/>
        <rFont val="Times New Roman"/>
        <family val="1"/>
        <charset val="204"/>
      </rPr>
      <t>до 31.12.2023 г.</t>
    </r>
  </si>
  <si>
    <r>
      <t>Реализация мероприятий по ликвидации несанкционированных свалок</t>
    </r>
    <r>
      <rPr>
        <b/>
        <sz val="12"/>
        <rFont val="Times New Roman"/>
        <family val="1"/>
        <charset val="204"/>
      </rPr>
      <t xml:space="preserve"> до 31.12.2023 г.</t>
    </r>
  </si>
  <si>
    <r>
      <t xml:space="preserve">Создание мест (площадок) накопления твердых коммунальных отходов </t>
    </r>
    <r>
      <rPr>
        <b/>
        <sz val="12"/>
        <rFont val="Times New Roman"/>
        <family val="1"/>
        <charset val="204"/>
      </rPr>
      <t>до 31.12.2023 г.</t>
    </r>
  </si>
  <si>
    <t>Проектирование и строительство мест захоронения</t>
  </si>
  <si>
    <t>Комплекс процессных мероприятий «Организация благоустройства территории Кингисеппского городского поселения»</t>
  </si>
  <si>
    <t>Комплекс процессных мероприятий «Организация и содержание мест захоронения»</t>
  </si>
  <si>
    <t>Комплекс процессных мероприятий «Организация газоснабжения на территории Кингисеппского городского поселения»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</si>
  <si>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поселения»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</si>
  <si>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поселения»</t>
  </si>
  <si>
    <t>Комплекс процессных мероприятий «Организация водоснабжения и водоотведения на территории Кингисеппского городского поселения»</t>
  </si>
  <si>
    <t>Комплекс процессных мероприятий «Участие в организации деятельности по накоплению и транспортированию твердых коммунальных отходов»</t>
  </si>
  <si>
    <t>Комплекс процессных мероприятий «Обеспечение условий реализации программы»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</si>
  <si>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 (г. Кингисепп)</t>
  </si>
  <si>
    <t xml:space="preserve">Приложение </t>
  </si>
  <si>
    <t>Региональные проекты /Федеральные проекты, входящие в состав национальных проектов до 31.12.2023 г.</t>
  </si>
  <si>
    <t>Региональный проект "Формирование комфортной городской среды" /Федеральный проект "Формирование комфортной городской среды" до 31.12.2023 г.</t>
  </si>
  <si>
    <t>Муниципальный проект "Обеспечение очистки дождевых (ливневых, поверхностных) сточных вод в г.Кингисепп" /Муниципальный проект "Водоотведение и очистка сточных вод на территории Кингисеппского городского поселения" до 31.12.2024 г.</t>
  </si>
  <si>
    <t>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/Выполнение мероприятий по реализации областного закона от 15.01.2018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до 31.12.2024 года</t>
  </si>
  <si>
    <t xml:space="preserve">Дополнительные расходы на выполнение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 </t>
  </si>
  <si>
    <t xml:space="preserve">Мероприятия по решению отдельных вопросов местного значения в целях соблюдения доли софинансирования расходных обязательств поселения </t>
  </si>
  <si>
    <t>Мероприятия по капитальному ремонту и ремонту объектов, находящихся в муниципальной собственности</t>
  </si>
  <si>
    <t>Прочие мероприятия в области водоснабжения и водоотведения на территории Кингисеппского городского поселения</t>
  </si>
  <si>
    <t>Осуществление части полномочий по реализации ритуальных услуг в части создания специализированной службы по вопросам похоронного дела</t>
  </si>
  <si>
    <t xml:space="preserve">Ответственный исполнитель муниципальной программы: Первый заместитель главы администрации МО "Кингисеппский муниципальный район"; заместитель главы администрации МО "Кингисеппский муниципальный район" по ЖКХ, транспорту и дорожному хозяйству; участники(соисполнители) муниципальной программы: комитет жилищно-коммунального хозяйства администрации МО "Кингисеппский муниципальный район", комитет по транспорту и дорожному хозяйству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центр"; Комитет по безопасности администрации МО "Кингисеппский муниципальный район" </t>
  </si>
  <si>
    <t>Создание комфортной городской среды в малых городах и исторических поселениях -  победителях Всероссийского конкурса лучших проектов создания комфортной городской среды (г. Кингисепп)</t>
  </si>
  <si>
    <t>(в редакции постановления администрации от 14.11.2025 № 3836)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</si>
</sst>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6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4" applyFont="1" applyFill="1" applyAlignment="1">
      <alignment horizontal="left" vertical="center"/>
    </xf>
    <xf numFmtId="0" fontId="2" fillId="0" borderId="0" xfId="4" applyFont="1" applyFill="1" applyAlignment="1">
      <alignment vertical="center"/>
    </xf>
    <xf numFmtId="0" fontId="5" fillId="0" borderId="0" xfId="4" applyFont="1" applyFill="1" applyAlignment="1">
      <alignment horizontal="center" vertical="center"/>
    </xf>
    <xf numFmtId="0" fontId="7" fillId="0" borderId="0" xfId="4" applyFont="1" applyFill="1"/>
    <xf numFmtId="0" fontId="5" fillId="0" borderId="0" xfId="4" applyFont="1" applyFill="1"/>
    <xf numFmtId="4" fontId="5" fillId="0" borderId="0" xfId="4" applyNumberFormat="1" applyFont="1" applyFill="1"/>
    <xf numFmtId="0" fontId="5" fillId="0" borderId="0" xfId="5" applyFont="1" applyFill="1" applyAlignment="1" applyProtection="1">
      <alignment horizontal="right"/>
    </xf>
    <xf numFmtId="0" fontId="7" fillId="0" borderId="0" xfId="4" applyFont="1" applyFill="1" applyAlignment="1"/>
    <xf numFmtId="0" fontId="7" fillId="0" borderId="0" xfId="4" applyFont="1" applyFill="1" applyAlignment="1">
      <alignment horizontal="center"/>
    </xf>
    <xf numFmtId="0" fontId="2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Alignment="1">
      <alignment wrapText="1"/>
    </xf>
    <xf numFmtId="165" fontId="2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1" xfId="4" applyFont="1" applyFill="1" applyBorder="1" applyAlignment="1">
      <alignment horizontal="center" vertical="center" wrapText="1"/>
    </xf>
    <xf numFmtId="166" fontId="7" fillId="0" borderId="1" xfId="6" applyNumberFormat="1" applyFont="1" applyFill="1" applyBorder="1" applyAlignment="1">
      <alignment horizontal="center" vertical="center" wrapText="1"/>
    </xf>
    <xf numFmtId="166" fontId="2" fillId="0" borderId="1" xfId="6" applyNumberFormat="1" applyFont="1" applyFill="1" applyBorder="1" applyAlignment="1">
      <alignment horizontal="center" vertical="center" wrapText="1"/>
    </xf>
    <xf numFmtId="166" fontId="2" fillId="0" borderId="5" xfId="6" applyNumberFormat="1" applyFont="1" applyFill="1" applyBorder="1" applyAlignment="1">
      <alignment horizontal="center" vertical="center" wrapText="1"/>
    </xf>
    <xf numFmtId="167" fontId="2" fillId="0" borderId="2" xfId="6" applyNumberFormat="1" applyFont="1" applyFill="1" applyBorder="1" applyAlignment="1">
      <alignment horizontal="center" vertical="center" wrapText="1"/>
    </xf>
    <xf numFmtId="167" fontId="6" fillId="0" borderId="2" xfId="6" applyNumberFormat="1" applyFont="1" applyFill="1" applyBorder="1" applyAlignment="1">
      <alignment horizontal="center" vertical="center" wrapText="1"/>
    </xf>
    <xf numFmtId="165" fontId="6" fillId="0" borderId="2" xfId="6" applyNumberFormat="1" applyFont="1" applyFill="1" applyBorder="1" applyAlignment="1">
      <alignment horizontal="center" vertical="top" wrapText="1"/>
    </xf>
    <xf numFmtId="0" fontId="6" fillId="0" borderId="4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166" fontId="6" fillId="0" borderId="1" xfId="6" applyNumberFormat="1" applyFont="1" applyFill="1" applyBorder="1" applyAlignment="1">
      <alignment horizontal="center" vertical="center" wrapText="1"/>
    </xf>
    <xf numFmtId="166" fontId="6" fillId="0" borderId="5" xfId="6" applyNumberFormat="1" applyFont="1" applyFill="1" applyBorder="1" applyAlignment="1">
      <alignment horizontal="center" vertical="center" wrapText="1"/>
    </xf>
    <xf numFmtId="0" fontId="5" fillId="0" borderId="0" xfId="4" applyFont="1" applyFill="1" applyAlignment="1">
      <alignment vertical="center"/>
    </xf>
    <xf numFmtId="4" fontId="2" fillId="0" borderId="0" xfId="4" applyNumberFormat="1" applyFont="1" applyFill="1"/>
    <xf numFmtId="0" fontId="7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top" wrapText="1"/>
    </xf>
    <xf numFmtId="4" fontId="5" fillId="0" borderId="0" xfId="4" applyNumberFormat="1" applyFont="1" applyFill="1" applyBorder="1"/>
    <xf numFmtId="4" fontId="7" fillId="0" borderId="0" xfId="4" applyNumberFormat="1" applyFont="1" applyFill="1"/>
    <xf numFmtId="4" fontId="5" fillId="0" borderId="0" xfId="4" applyNumberFormat="1" applyFont="1" applyFill="1" applyAlignment="1">
      <alignment wrapText="1"/>
    </xf>
    <xf numFmtId="4" fontId="11" fillId="0" borderId="0" xfId="4" applyNumberFormat="1" applyFont="1" applyFill="1" applyAlignment="1">
      <alignment horizontal="right"/>
    </xf>
    <xf numFmtId="4" fontId="6" fillId="0" borderId="0" xfId="4" applyNumberFormat="1" applyFont="1" applyFill="1" applyBorder="1" applyAlignment="1">
      <alignment horizontal="center" vertical="center" wrapText="1"/>
    </xf>
    <xf numFmtId="4" fontId="2" fillId="0" borderId="0" xfId="4" applyNumberFormat="1" applyFont="1" applyFill="1" applyBorder="1" applyAlignment="1">
      <alignment horizontal="center" vertical="top" wrapText="1"/>
    </xf>
    <xf numFmtId="4" fontId="6" fillId="0" borderId="0" xfId="6" applyNumberFormat="1" applyFont="1" applyFill="1" applyBorder="1" applyAlignment="1">
      <alignment horizontal="center" vertical="center" wrapText="1"/>
    </xf>
    <xf numFmtId="4" fontId="6" fillId="0" borderId="0" xfId="6" applyNumberFormat="1" applyFont="1" applyFill="1" applyBorder="1" applyAlignment="1">
      <alignment horizontal="center" vertical="top" wrapText="1"/>
    </xf>
    <xf numFmtId="4" fontId="2" fillId="0" borderId="0" xfId="6" applyNumberFormat="1" applyFont="1" applyFill="1" applyBorder="1" applyAlignment="1">
      <alignment horizontal="center" vertical="center" wrapText="1"/>
    </xf>
    <xf numFmtId="4" fontId="6" fillId="0" borderId="0" xfId="4" applyNumberFormat="1" applyFont="1" applyFill="1" applyBorder="1" applyAlignment="1">
      <alignment horizontal="left" vertical="center"/>
    </xf>
    <xf numFmtId="4" fontId="6" fillId="0" borderId="0" xfId="4" applyNumberFormat="1" applyFont="1" applyFill="1" applyBorder="1" applyAlignment="1">
      <alignment horizontal="left" vertical="center" wrapText="1"/>
    </xf>
    <xf numFmtId="4" fontId="2" fillId="0" borderId="0" xfId="4" applyNumberFormat="1" applyFont="1" applyFill="1" applyAlignment="1">
      <alignment horizontal="right"/>
    </xf>
    <xf numFmtId="4" fontId="2" fillId="0" borderId="0" xfId="5" applyNumberFormat="1" applyFont="1" applyFill="1" applyAlignment="1" applyProtection="1">
      <alignment horizontal="right"/>
    </xf>
    <xf numFmtId="4" fontId="6" fillId="0" borderId="0" xfId="4" applyNumberFormat="1" applyFont="1" applyFill="1" applyAlignment="1"/>
    <xf numFmtId="4" fontId="6" fillId="0" borderId="0" xfId="4" applyNumberFormat="1" applyFont="1" applyFill="1" applyBorder="1" applyAlignment="1">
      <alignment wrapText="1"/>
    </xf>
    <xf numFmtId="4" fontId="6" fillId="2" borderId="0" xfId="6" applyNumberFormat="1" applyFont="1" applyFill="1" applyBorder="1" applyAlignment="1">
      <alignment horizontal="center" vertical="center" wrapText="1"/>
    </xf>
    <xf numFmtId="4" fontId="6" fillId="3" borderId="0" xfId="6" applyNumberFormat="1" applyFont="1" applyFill="1" applyBorder="1" applyAlignment="1">
      <alignment horizontal="center" vertical="center" wrapText="1"/>
    </xf>
    <xf numFmtId="4" fontId="6" fillId="4" borderId="0" xfId="6" applyNumberFormat="1" applyFont="1" applyFill="1" applyBorder="1" applyAlignment="1">
      <alignment horizontal="center" vertical="center" wrapText="1"/>
    </xf>
    <xf numFmtId="4" fontId="2" fillId="5" borderId="0" xfId="6" applyNumberFormat="1" applyFont="1" applyFill="1" applyBorder="1" applyAlignment="1">
      <alignment horizontal="center" vertical="center" wrapText="1"/>
    </xf>
    <xf numFmtId="4" fontId="6" fillId="6" borderId="0" xfId="6" applyNumberFormat="1" applyFont="1" applyFill="1" applyBorder="1" applyAlignment="1">
      <alignment horizontal="center" vertical="center" wrapText="1"/>
    </xf>
    <xf numFmtId="4" fontId="13" fillId="0" borderId="0" xfId="4" applyNumberFormat="1" applyFont="1" applyFill="1" applyBorder="1" applyAlignment="1">
      <alignment horizontal="center" vertical="center" wrapText="1"/>
    </xf>
    <xf numFmtId="4" fontId="5" fillId="2" borderId="0" xfId="4" applyNumberFormat="1" applyFont="1" applyFill="1"/>
    <xf numFmtId="0" fontId="5" fillId="2" borderId="0" xfId="4" applyFont="1" applyFill="1"/>
    <xf numFmtId="0" fontId="6" fillId="0" borderId="2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right"/>
    </xf>
    <xf numFmtId="0" fontId="5" fillId="5" borderId="0" xfId="4" applyFont="1" applyFill="1"/>
    <xf numFmtId="4" fontId="5" fillId="5" borderId="0" xfId="4" applyNumberFormat="1" applyFont="1" applyFill="1"/>
    <xf numFmtId="0" fontId="7" fillId="6" borderId="0" xfId="4" applyFont="1" applyFill="1"/>
    <xf numFmtId="0" fontId="5" fillId="6" borderId="0" xfId="4" applyFont="1" applyFill="1"/>
    <xf numFmtId="0" fontId="5" fillId="5" borderId="0" xfId="4" applyFont="1" applyFill="1" applyAlignment="1">
      <alignment wrapText="1"/>
    </xf>
    <xf numFmtId="4" fontId="2" fillId="5" borderId="0" xfId="4" applyNumberFormat="1" applyFont="1" applyFill="1"/>
    <xf numFmtId="4" fontId="2" fillId="5" borderId="0" xfId="4" applyNumberFormat="1" applyFont="1" applyFill="1" applyAlignment="1">
      <alignment horizontal="center" vertical="center"/>
    </xf>
    <xf numFmtId="4" fontId="12" fillId="5" borderId="0" xfId="4" applyNumberFormat="1" applyFont="1" applyFill="1"/>
    <xf numFmtId="4" fontId="5" fillId="6" borderId="0" xfId="4" applyNumberFormat="1" applyFont="1" applyFill="1"/>
    <xf numFmtId="4" fontId="12" fillId="5" borderId="0" xfId="4" applyNumberFormat="1" applyFont="1" applyFill="1" applyAlignment="1">
      <alignment horizontal="center" vertical="center"/>
    </xf>
    <xf numFmtId="4" fontId="15" fillId="6" borderId="0" xfId="4" applyNumberFormat="1" applyFont="1" applyFill="1"/>
    <xf numFmtId="4" fontId="5" fillId="4" borderId="0" xfId="4" applyNumberFormat="1" applyFont="1" applyFill="1"/>
    <xf numFmtId="0" fontId="5" fillId="4" borderId="0" xfId="4" applyFont="1" applyFill="1"/>
    <xf numFmtId="0" fontId="7" fillId="3" borderId="0" xfId="4" applyFont="1" applyFill="1"/>
    <xf numFmtId="0" fontId="5" fillId="3" borderId="0" xfId="4" applyFont="1" applyFill="1"/>
    <xf numFmtId="4" fontId="5" fillId="3" borderId="0" xfId="4" applyNumberFormat="1" applyFont="1" applyFill="1"/>
    <xf numFmtId="4" fontId="14" fillId="0" borderId="0" xfId="4" applyNumberFormat="1" applyFont="1" applyFill="1" applyAlignment="1">
      <alignment horizontal="center" vertical="center"/>
    </xf>
    <xf numFmtId="0" fontId="5" fillId="0" borderId="0" xfId="4" applyFont="1" applyFill="1" applyAlignment="1">
      <alignment horizontal="center" vertical="center" wrapText="1"/>
    </xf>
    <xf numFmtId="4" fontId="15" fillId="5" borderId="0" xfId="4" applyNumberFormat="1" applyFont="1" applyFill="1"/>
    <xf numFmtId="0" fontId="2" fillId="5" borderId="0" xfId="4" applyFont="1" applyFill="1"/>
    <xf numFmtId="4" fontId="15" fillId="0" borderId="0" xfId="4" applyNumberFormat="1" applyFont="1" applyFill="1" applyAlignment="1">
      <alignment horizontal="center" vertical="center"/>
    </xf>
    <xf numFmtId="4" fontId="2" fillId="2" borderId="0" xfId="6" applyNumberFormat="1" applyFont="1" applyFill="1" applyBorder="1" applyAlignment="1">
      <alignment horizontal="center" vertical="center" wrapText="1"/>
    </xf>
    <xf numFmtId="4" fontId="7" fillId="0" borderId="0" xfId="4" applyNumberFormat="1" applyFont="1" applyFill="1" applyAlignment="1">
      <alignment vertical="center"/>
    </xf>
    <xf numFmtId="0" fontId="6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top" wrapText="1"/>
    </xf>
    <xf numFmtId="0" fontId="6" fillId="0" borderId="7" xfId="4" applyFont="1" applyFill="1" applyBorder="1" applyAlignment="1">
      <alignment horizontal="center" vertical="top" wrapText="1"/>
    </xf>
    <xf numFmtId="0" fontId="6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center" wrapText="1"/>
    </xf>
    <xf numFmtId="0" fontId="2" fillId="0" borderId="7" xfId="4" applyFont="1" applyFill="1" applyBorder="1" applyAlignment="1">
      <alignment horizontal="left" vertical="center" wrapText="1"/>
    </xf>
    <xf numFmtId="0" fontId="2" fillId="0" borderId="6" xfId="4" applyFont="1" applyFill="1" applyBorder="1" applyAlignment="1">
      <alignment horizontal="left" vertical="center" wrapText="1"/>
    </xf>
    <xf numFmtId="0" fontId="2" fillId="0" borderId="3" xfId="4" applyFont="1" applyFill="1" applyBorder="1" applyAlignment="1">
      <alignment horizontal="center" vertical="top" wrapText="1"/>
    </xf>
    <xf numFmtId="0" fontId="2" fillId="0" borderId="7" xfId="4" applyFont="1" applyFill="1" applyBorder="1" applyAlignment="1">
      <alignment horizontal="center" vertical="top" wrapText="1"/>
    </xf>
    <xf numFmtId="0" fontId="2" fillId="0" borderId="6" xfId="4" applyFont="1" applyFill="1" applyBorder="1" applyAlignment="1">
      <alignment horizontal="center" vertical="top" wrapText="1"/>
    </xf>
    <xf numFmtId="0" fontId="6" fillId="0" borderId="3" xfId="4" applyFont="1" applyFill="1" applyBorder="1" applyAlignment="1">
      <alignment horizontal="center" vertical="top"/>
    </xf>
    <xf numFmtId="0" fontId="6" fillId="0" borderId="7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left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left" vertical="top" wrapText="1"/>
    </xf>
    <xf numFmtId="0" fontId="2" fillId="0" borderId="7" xfId="4" applyFont="1" applyFill="1" applyBorder="1" applyAlignment="1">
      <alignment horizontal="left" vertical="top" wrapText="1"/>
    </xf>
    <xf numFmtId="0" fontId="2" fillId="0" borderId="6" xfId="4" applyFont="1" applyFill="1" applyBorder="1" applyAlignment="1">
      <alignment horizontal="left" vertical="top" wrapText="1"/>
    </xf>
    <xf numFmtId="0" fontId="6" fillId="0" borderId="4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7" xfId="4" applyFont="1" applyFill="1" applyBorder="1" applyAlignment="1">
      <alignment horizontal="left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center"/>
    </xf>
    <xf numFmtId="0" fontId="5" fillId="0" borderId="0" xfId="4" applyFont="1" applyFill="1" applyAlignment="1">
      <alignment horizontal="center"/>
    </xf>
    <xf numFmtId="0" fontId="11" fillId="0" borderId="0" xfId="4" applyFont="1" applyFill="1" applyAlignment="1">
      <alignment horizontal="center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4"/>
    <cellStyle name="Обычный 3 2" xfId="1"/>
    <cellStyle name="Обычный 3 2 2" xfId="2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S401"/>
  <sheetViews>
    <sheetView tabSelected="1" view="pageBreakPreview" topLeftCell="A211" zoomScale="90" zoomScaleNormal="90" zoomScaleSheetLayoutView="90" workbookViewId="0">
      <selection activeCell="D9" sqref="D9:I9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" customWidth="1"/>
    <col min="4" max="4" width="14.7109375" style="4" customWidth="1"/>
    <col min="5" max="9" width="14.7109375" style="5" customWidth="1"/>
    <col min="10" max="10" width="20.42578125" style="31" customWidth="1"/>
    <col min="11" max="11" width="25.7109375" style="6" customWidth="1"/>
    <col min="12" max="12" width="17.28515625" style="5" customWidth="1"/>
    <col min="13" max="13" width="16.140625" style="5" customWidth="1"/>
    <col min="14" max="14" width="23" style="5" customWidth="1"/>
    <col min="15" max="227" width="9.140625" style="5"/>
    <col min="228" max="228" width="38.5703125" style="5" customWidth="1"/>
    <col min="229" max="229" width="40.140625" style="5" customWidth="1"/>
    <col min="230" max="236" width="14.7109375" style="5" customWidth="1"/>
    <col min="237" max="237" width="17.140625" style="5" customWidth="1"/>
    <col min="238" max="483" width="9.140625" style="5"/>
    <col min="484" max="484" width="38.5703125" style="5" customWidth="1"/>
    <col min="485" max="485" width="40.140625" style="5" customWidth="1"/>
    <col min="486" max="492" width="14.7109375" style="5" customWidth="1"/>
    <col min="493" max="493" width="17.140625" style="5" customWidth="1"/>
    <col min="494" max="739" width="9.140625" style="5"/>
    <col min="740" max="740" width="38.5703125" style="5" customWidth="1"/>
    <col min="741" max="741" width="40.140625" style="5" customWidth="1"/>
    <col min="742" max="748" width="14.7109375" style="5" customWidth="1"/>
    <col min="749" max="749" width="17.140625" style="5" customWidth="1"/>
    <col min="750" max="995" width="9.140625" style="5"/>
    <col min="996" max="996" width="38.5703125" style="5" customWidth="1"/>
    <col min="997" max="997" width="40.140625" style="5" customWidth="1"/>
    <col min="998" max="1004" width="14.7109375" style="5" customWidth="1"/>
    <col min="1005" max="1005" width="17.140625" style="5" customWidth="1"/>
    <col min="1006" max="1251" width="9.140625" style="5"/>
    <col min="1252" max="1252" width="38.5703125" style="5" customWidth="1"/>
    <col min="1253" max="1253" width="40.140625" style="5" customWidth="1"/>
    <col min="1254" max="1260" width="14.7109375" style="5" customWidth="1"/>
    <col min="1261" max="1261" width="17.140625" style="5" customWidth="1"/>
    <col min="1262" max="1507" width="9.140625" style="5"/>
    <col min="1508" max="1508" width="38.5703125" style="5" customWidth="1"/>
    <col min="1509" max="1509" width="40.140625" style="5" customWidth="1"/>
    <col min="1510" max="1516" width="14.7109375" style="5" customWidth="1"/>
    <col min="1517" max="1517" width="17.140625" style="5" customWidth="1"/>
    <col min="1518" max="1763" width="9.140625" style="5"/>
    <col min="1764" max="1764" width="38.5703125" style="5" customWidth="1"/>
    <col min="1765" max="1765" width="40.140625" style="5" customWidth="1"/>
    <col min="1766" max="1772" width="14.7109375" style="5" customWidth="1"/>
    <col min="1773" max="1773" width="17.140625" style="5" customWidth="1"/>
    <col min="1774" max="2019" width="9.140625" style="5"/>
    <col min="2020" max="2020" width="38.5703125" style="5" customWidth="1"/>
    <col min="2021" max="2021" width="40.140625" style="5" customWidth="1"/>
    <col min="2022" max="2028" width="14.7109375" style="5" customWidth="1"/>
    <col min="2029" max="2029" width="17.140625" style="5" customWidth="1"/>
    <col min="2030" max="2275" width="9.140625" style="5"/>
    <col min="2276" max="2276" width="38.5703125" style="5" customWidth="1"/>
    <col min="2277" max="2277" width="40.140625" style="5" customWidth="1"/>
    <col min="2278" max="2284" width="14.7109375" style="5" customWidth="1"/>
    <col min="2285" max="2285" width="17.140625" style="5" customWidth="1"/>
    <col min="2286" max="2531" width="9.140625" style="5"/>
    <col min="2532" max="2532" width="38.5703125" style="5" customWidth="1"/>
    <col min="2533" max="2533" width="40.140625" style="5" customWidth="1"/>
    <col min="2534" max="2540" width="14.7109375" style="5" customWidth="1"/>
    <col min="2541" max="2541" width="17.140625" style="5" customWidth="1"/>
    <col min="2542" max="2787" width="9.140625" style="5"/>
    <col min="2788" max="2788" width="38.5703125" style="5" customWidth="1"/>
    <col min="2789" max="2789" width="40.140625" style="5" customWidth="1"/>
    <col min="2790" max="2796" width="14.7109375" style="5" customWidth="1"/>
    <col min="2797" max="2797" width="17.140625" style="5" customWidth="1"/>
    <col min="2798" max="3043" width="9.140625" style="5"/>
    <col min="3044" max="3044" width="38.5703125" style="5" customWidth="1"/>
    <col min="3045" max="3045" width="40.140625" style="5" customWidth="1"/>
    <col min="3046" max="3052" width="14.7109375" style="5" customWidth="1"/>
    <col min="3053" max="3053" width="17.140625" style="5" customWidth="1"/>
    <col min="3054" max="3299" width="9.140625" style="5"/>
    <col min="3300" max="3300" width="38.5703125" style="5" customWidth="1"/>
    <col min="3301" max="3301" width="40.140625" style="5" customWidth="1"/>
    <col min="3302" max="3308" width="14.7109375" style="5" customWidth="1"/>
    <col min="3309" max="3309" width="17.140625" style="5" customWidth="1"/>
    <col min="3310" max="3555" width="9.140625" style="5"/>
    <col min="3556" max="3556" width="38.5703125" style="5" customWidth="1"/>
    <col min="3557" max="3557" width="40.140625" style="5" customWidth="1"/>
    <col min="3558" max="3564" width="14.7109375" style="5" customWidth="1"/>
    <col min="3565" max="3565" width="17.140625" style="5" customWidth="1"/>
    <col min="3566" max="3811" width="9.140625" style="5"/>
    <col min="3812" max="3812" width="38.5703125" style="5" customWidth="1"/>
    <col min="3813" max="3813" width="40.140625" style="5" customWidth="1"/>
    <col min="3814" max="3820" width="14.7109375" style="5" customWidth="1"/>
    <col min="3821" max="3821" width="17.140625" style="5" customWidth="1"/>
    <col min="3822" max="4067" width="9.140625" style="5"/>
    <col min="4068" max="4068" width="38.5703125" style="5" customWidth="1"/>
    <col min="4069" max="4069" width="40.140625" style="5" customWidth="1"/>
    <col min="4070" max="4076" width="14.7109375" style="5" customWidth="1"/>
    <col min="4077" max="4077" width="17.140625" style="5" customWidth="1"/>
    <col min="4078" max="4323" width="9.140625" style="5"/>
    <col min="4324" max="4324" width="38.5703125" style="5" customWidth="1"/>
    <col min="4325" max="4325" width="40.140625" style="5" customWidth="1"/>
    <col min="4326" max="4332" width="14.7109375" style="5" customWidth="1"/>
    <col min="4333" max="4333" width="17.140625" style="5" customWidth="1"/>
    <col min="4334" max="4579" width="9.140625" style="5"/>
    <col min="4580" max="4580" width="38.5703125" style="5" customWidth="1"/>
    <col min="4581" max="4581" width="40.140625" style="5" customWidth="1"/>
    <col min="4582" max="4588" width="14.7109375" style="5" customWidth="1"/>
    <col min="4589" max="4589" width="17.140625" style="5" customWidth="1"/>
    <col min="4590" max="4835" width="9.140625" style="5"/>
    <col min="4836" max="4836" width="38.5703125" style="5" customWidth="1"/>
    <col min="4837" max="4837" width="40.140625" style="5" customWidth="1"/>
    <col min="4838" max="4844" width="14.7109375" style="5" customWidth="1"/>
    <col min="4845" max="4845" width="17.140625" style="5" customWidth="1"/>
    <col min="4846" max="5091" width="9.140625" style="5"/>
    <col min="5092" max="5092" width="38.5703125" style="5" customWidth="1"/>
    <col min="5093" max="5093" width="40.140625" style="5" customWidth="1"/>
    <col min="5094" max="5100" width="14.7109375" style="5" customWidth="1"/>
    <col min="5101" max="5101" width="17.140625" style="5" customWidth="1"/>
    <col min="5102" max="5347" width="9.140625" style="5"/>
    <col min="5348" max="5348" width="38.5703125" style="5" customWidth="1"/>
    <col min="5349" max="5349" width="40.140625" style="5" customWidth="1"/>
    <col min="5350" max="5356" width="14.7109375" style="5" customWidth="1"/>
    <col min="5357" max="5357" width="17.140625" style="5" customWidth="1"/>
    <col min="5358" max="5603" width="9.140625" style="5"/>
    <col min="5604" max="5604" width="38.5703125" style="5" customWidth="1"/>
    <col min="5605" max="5605" width="40.140625" style="5" customWidth="1"/>
    <col min="5606" max="5612" width="14.7109375" style="5" customWidth="1"/>
    <col min="5613" max="5613" width="17.140625" style="5" customWidth="1"/>
    <col min="5614" max="5859" width="9.140625" style="5"/>
    <col min="5860" max="5860" width="38.5703125" style="5" customWidth="1"/>
    <col min="5861" max="5861" width="40.140625" style="5" customWidth="1"/>
    <col min="5862" max="5868" width="14.7109375" style="5" customWidth="1"/>
    <col min="5869" max="5869" width="17.140625" style="5" customWidth="1"/>
    <col min="5870" max="6115" width="9.140625" style="5"/>
    <col min="6116" max="6116" width="38.5703125" style="5" customWidth="1"/>
    <col min="6117" max="6117" width="40.140625" style="5" customWidth="1"/>
    <col min="6118" max="6124" width="14.7109375" style="5" customWidth="1"/>
    <col min="6125" max="6125" width="17.140625" style="5" customWidth="1"/>
    <col min="6126" max="6371" width="9.140625" style="5"/>
    <col min="6372" max="6372" width="38.5703125" style="5" customWidth="1"/>
    <col min="6373" max="6373" width="40.140625" style="5" customWidth="1"/>
    <col min="6374" max="6380" width="14.7109375" style="5" customWidth="1"/>
    <col min="6381" max="6381" width="17.140625" style="5" customWidth="1"/>
    <col min="6382" max="6627" width="9.140625" style="5"/>
    <col min="6628" max="6628" width="38.5703125" style="5" customWidth="1"/>
    <col min="6629" max="6629" width="40.140625" style="5" customWidth="1"/>
    <col min="6630" max="6636" width="14.7109375" style="5" customWidth="1"/>
    <col min="6637" max="6637" width="17.140625" style="5" customWidth="1"/>
    <col min="6638" max="6883" width="9.140625" style="5"/>
    <col min="6884" max="6884" width="38.5703125" style="5" customWidth="1"/>
    <col min="6885" max="6885" width="40.140625" style="5" customWidth="1"/>
    <col min="6886" max="6892" width="14.7109375" style="5" customWidth="1"/>
    <col min="6893" max="6893" width="17.140625" style="5" customWidth="1"/>
    <col min="6894" max="7139" width="9.140625" style="5"/>
    <col min="7140" max="7140" width="38.5703125" style="5" customWidth="1"/>
    <col min="7141" max="7141" width="40.140625" style="5" customWidth="1"/>
    <col min="7142" max="7148" width="14.7109375" style="5" customWidth="1"/>
    <col min="7149" max="7149" width="17.140625" style="5" customWidth="1"/>
    <col min="7150" max="7395" width="9.140625" style="5"/>
    <col min="7396" max="7396" width="38.5703125" style="5" customWidth="1"/>
    <col min="7397" max="7397" width="40.140625" style="5" customWidth="1"/>
    <col min="7398" max="7404" width="14.7109375" style="5" customWidth="1"/>
    <col min="7405" max="7405" width="17.140625" style="5" customWidth="1"/>
    <col min="7406" max="7651" width="9.140625" style="5"/>
    <col min="7652" max="7652" width="38.5703125" style="5" customWidth="1"/>
    <col min="7653" max="7653" width="40.140625" style="5" customWidth="1"/>
    <col min="7654" max="7660" width="14.7109375" style="5" customWidth="1"/>
    <col min="7661" max="7661" width="17.140625" style="5" customWidth="1"/>
    <col min="7662" max="7907" width="9.140625" style="5"/>
    <col min="7908" max="7908" width="38.5703125" style="5" customWidth="1"/>
    <col min="7909" max="7909" width="40.140625" style="5" customWidth="1"/>
    <col min="7910" max="7916" width="14.7109375" style="5" customWidth="1"/>
    <col min="7917" max="7917" width="17.140625" style="5" customWidth="1"/>
    <col min="7918" max="8163" width="9.140625" style="5"/>
    <col min="8164" max="8164" width="38.5703125" style="5" customWidth="1"/>
    <col min="8165" max="8165" width="40.140625" style="5" customWidth="1"/>
    <col min="8166" max="8172" width="14.7109375" style="5" customWidth="1"/>
    <col min="8173" max="8173" width="17.140625" style="5" customWidth="1"/>
    <col min="8174" max="8419" width="9.140625" style="5"/>
    <col min="8420" max="8420" width="38.5703125" style="5" customWidth="1"/>
    <col min="8421" max="8421" width="40.140625" style="5" customWidth="1"/>
    <col min="8422" max="8428" width="14.7109375" style="5" customWidth="1"/>
    <col min="8429" max="8429" width="17.140625" style="5" customWidth="1"/>
    <col min="8430" max="8675" width="9.140625" style="5"/>
    <col min="8676" max="8676" width="38.5703125" style="5" customWidth="1"/>
    <col min="8677" max="8677" width="40.140625" style="5" customWidth="1"/>
    <col min="8678" max="8684" width="14.7109375" style="5" customWidth="1"/>
    <col min="8685" max="8685" width="17.140625" style="5" customWidth="1"/>
    <col min="8686" max="8931" width="9.140625" style="5"/>
    <col min="8932" max="8932" width="38.5703125" style="5" customWidth="1"/>
    <col min="8933" max="8933" width="40.140625" style="5" customWidth="1"/>
    <col min="8934" max="8940" width="14.7109375" style="5" customWidth="1"/>
    <col min="8941" max="8941" width="17.140625" style="5" customWidth="1"/>
    <col min="8942" max="9187" width="9.140625" style="5"/>
    <col min="9188" max="9188" width="38.5703125" style="5" customWidth="1"/>
    <col min="9189" max="9189" width="40.140625" style="5" customWidth="1"/>
    <col min="9190" max="9196" width="14.7109375" style="5" customWidth="1"/>
    <col min="9197" max="9197" width="17.140625" style="5" customWidth="1"/>
    <col min="9198" max="9443" width="9.140625" style="5"/>
    <col min="9444" max="9444" width="38.5703125" style="5" customWidth="1"/>
    <col min="9445" max="9445" width="40.140625" style="5" customWidth="1"/>
    <col min="9446" max="9452" width="14.7109375" style="5" customWidth="1"/>
    <col min="9453" max="9453" width="17.140625" style="5" customWidth="1"/>
    <col min="9454" max="9699" width="9.140625" style="5"/>
    <col min="9700" max="9700" width="38.5703125" style="5" customWidth="1"/>
    <col min="9701" max="9701" width="40.140625" style="5" customWidth="1"/>
    <col min="9702" max="9708" width="14.7109375" style="5" customWidth="1"/>
    <col min="9709" max="9709" width="17.140625" style="5" customWidth="1"/>
    <col min="9710" max="9955" width="9.140625" style="5"/>
    <col min="9956" max="9956" width="38.5703125" style="5" customWidth="1"/>
    <col min="9957" max="9957" width="40.140625" style="5" customWidth="1"/>
    <col min="9958" max="9964" width="14.7109375" style="5" customWidth="1"/>
    <col min="9965" max="9965" width="17.140625" style="5" customWidth="1"/>
    <col min="9966" max="10211" width="9.140625" style="5"/>
    <col min="10212" max="10212" width="38.5703125" style="5" customWidth="1"/>
    <col min="10213" max="10213" width="40.140625" style="5" customWidth="1"/>
    <col min="10214" max="10220" width="14.7109375" style="5" customWidth="1"/>
    <col min="10221" max="10221" width="17.140625" style="5" customWidth="1"/>
    <col min="10222" max="10467" width="9.140625" style="5"/>
    <col min="10468" max="10468" width="38.5703125" style="5" customWidth="1"/>
    <col min="10469" max="10469" width="40.140625" style="5" customWidth="1"/>
    <col min="10470" max="10476" width="14.7109375" style="5" customWidth="1"/>
    <col min="10477" max="10477" width="17.140625" style="5" customWidth="1"/>
    <col min="10478" max="10723" width="9.140625" style="5"/>
    <col min="10724" max="10724" width="38.5703125" style="5" customWidth="1"/>
    <col min="10725" max="10725" width="40.140625" style="5" customWidth="1"/>
    <col min="10726" max="10732" width="14.7109375" style="5" customWidth="1"/>
    <col min="10733" max="10733" width="17.140625" style="5" customWidth="1"/>
    <col min="10734" max="10979" width="9.140625" style="5"/>
    <col min="10980" max="10980" width="38.5703125" style="5" customWidth="1"/>
    <col min="10981" max="10981" width="40.140625" style="5" customWidth="1"/>
    <col min="10982" max="10988" width="14.7109375" style="5" customWidth="1"/>
    <col min="10989" max="10989" width="17.140625" style="5" customWidth="1"/>
    <col min="10990" max="11235" width="9.140625" style="5"/>
    <col min="11236" max="11236" width="38.5703125" style="5" customWidth="1"/>
    <col min="11237" max="11237" width="40.140625" style="5" customWidth="1"/>
    <col min="11238" max="11244" width="14.7109375" style="5" customWidth="1"/>
    <col min="11245" max="11245" width="17.140625" style="5" customWidth="1"/>
    <col min="11246" max="11491" width="9.140625" style="5"/>
    <col min="11492" max="11492" width="38.5703125" style="5" customWidth="1"/>
    <col min="11493" max="11493" width="40.140625" style="5" customWidth="1"/>
    <col min="11494" max="11500" width="14.7109375" style="5" customWidth="1"/>
    <col min="11501" max="11501" width="17.140625" style="5" customWidth="1"/>
    <col min="11502" max="11747" width="9.140625" style="5"/>
    <col min="11748" max="11748" width="38.5703125" style="5" customWidth="1"/>
    <col min="11749" max="11749" width="40.140625" style="5" customWidth="1"/>
    <col min="11750" max="11756" width="14.7109375" style="5" customWidth="1"/>
    <col min="11757" max="11757" width="17.140625" style="5" customWidth="1"/>
    <col min="11758" max="12003" width="9.140625" style="5"/>
    <col min="12004" max="12004" width="38.5703125" style="5" customWidth="1"/>
    <col min="12005" max="12005" width="40.140625" style="5" customWidth="1"/>
    <col min="12006" max="12012" width="14.7109375" style="5" customWidth="1"/>
    <col min="12013" max="12013" width="17.140625" style="5" customWidth="1"/>
    <col min="12014" max="12259" width="9.140625" style="5"/>
    <col min="12260" max="12260" width="38.5703125" style="5" customWidth="1"/>
    <col min="12261" max="12261" width="40.140625" style="5" customWidth="1"/>
    <col min="12262" max="12268" width="14.7109375" style="5" customWidth="1"/>
    <col min="12269" max="12269" width="17.140625" style="5" customWidth="1"/>
    <col min="12270" max="12515" width="9.140625" style="5"/>
    <col min="12516" max="12516" width="38.5703125" style="5" customWidth="1"/>
    <col min="12517" max="12517" width="40.140625" style="5" customWidth="1"/>
    <col min="12518" max="12524" width="14.7109375" style="5" customWidth="1"/>
    <col min="12525" max="12525" width="17.140625" style="5" customWidth="1"/>
    <col min="12526" max="12771" width="9.140625" style="5"/>
    <col min="12772" max="12772" width="38.5703125" style="5" customWidth="1"/>
    <col min="12773" max="12773" width="40.140625" style="5" customWidth="1"/>
    <col min="12774" max="12780" width="14.7109375" style="5" customWidth="1"/>
    <col min="12781" max="12781" width="17.140625" style="5" customWidth="1"/>
    <col min="12782" max="13027" width="9.140625" style="5"/>
    <col min="13028" max="13028" width="38.5703125" style="5" customWidth="1"/>
    <col min="13029" max="13029" width="40.140625" style="5" customWidth="1"/>
    <col min="13030" max="13036" width="14.7109375" style="5" customWidth="1"/>
    <col min="13037" max="13037" width="17.140625" style="5" customWidth="1"/>
    <col min="13038" max="13283" width="9.140625" style="5"/>
    <col min="13284" max="13284" width="38.5703125" style="5" customWidth="1"/>
    <col min="13285" max="13285" width="40.140625" style="5" customWidth="1"/>
    <col min="13286" max="13292" width="14.7109375" style="5" customWidth="1"/>
    <col min="13293" max="13293" width="17.140625" style="5" customWidth="1"/>
    <col min="13294" max="13539" width="9.140625" style="5"/>
    <col min="13540" max="13540" width="38.5703125" style="5" customWidth="1"/>
    <col min="13541" max="13541" width="40.140625" style="5" customWidth="1"/>
    <col min="13542" max="13548" width="14.7109375" style="5" customWidth="1"/>
    <col min="13549" max="13549" width="17.140625" style="5" customWidth="1"/>
    <col min="13550" max="13795" width="9.140625" style="5"/>
    <col min="13796" max="13796" width="38.5703125" style="5" customWidth="1"/>
    <col min="13797" max="13797" width="40.140625" style="5" customWidth="1"/>
    <col min="13798" max="13804" width="14.7109375" style="5" customWidth="1"/>
    <col min="13805" max="13805" width="17.140625" style="5" customWidth="1"/>
    <col min="13806" max="14051" width="9.140625" style="5"/>
    <col min="14052" max="14052" width="38.5703125" style="5" customWidth="1"/>
    <col min="14053" max="14053" width="40.140625" style="5" customWidth="1"/>
    <col min="14054" max="14060" width="14.7109375" style="5" customWidth="1"/>
    <col min="14061" max="14061" width="17.140625" style="5" customWidth="1"/>
    <col min="14062" max="14307" width="9.140625" style="5"/>
    <col min="14308" max="14308" width="38.5703125" style="5" customWidth="1"/>
    <col min="14309" max="14309" width="40.140625" style="5" customWidth="1"/>
    <col min="14310" max="14316" width="14.7109375" style="5" customWidth="1"/>
    <col min="14317" max="14317" width="17.140625" style="5" customWidth="1"/>
    <col min="14318" max="14563" width="9.140625" style="5"/>
    <col min="14564" max="14564" width="38.5703125" style="5" customWidth="1"/>
    <col min="14565" max="14565" width="40.140625" style="5" customWidth="1"/>
    <col min="14566" max="14572" width="14.7109375" style="5" customWidth="1"/>
    <col min="14573" max="14573" width="17.140625" style="5" customWidth="1"/>
    <col min="14574" max="14819" width="9.140625" style="5"/>
    <col min="14820" max="14820" width="38.5703125" style="5" customWidth="1"/>
    <col min="14821" max="14821" width="40.140625" style="5" customWidth="1"/>
    <col min="14822" max="14828" width="14.7109375" style="5" customWidth="1"/>
    <col min="14829" max="14829" width="17.140625" style="5" customWidth="1"/>
    <col min="14830" max="15075" width="9.140625" style="5"/>
    <col min="15076" max="15076" width="38.5703125" style="5" customWidth="1"/>
    <col min="15077" max="15077" width="40.140625" style="5" customWidth="1"/>
    <col min="15078" max="15084" width="14.7109375" style="5" customWidth="1"/>
    <col min="15085" max="15085" width="17.140625" style="5" customWidth="1"/>
    <col min="15086" max="15331" width="9.140625" style="5"/>
    <col min="15332" max="15332" width="38.5703125" style="5" customWidth="1"/>
    <col min="15333" max="15333" width="40.140625" style="5" customWidth="1"/>
    <col min="15334" max="15340" width="14.7109375" style="5" customWidth="1"/>
    <col min="15341" max="15341" width="17.140625" style="5" customWidth="1"/>
    <col min="15342" max="15587" width="9.140625" style="5"/>
    <col min="15588" max="15588" width="38.5703125" style="5" customWidth="1"/>
    <col min="15589" max="15589" width="40.140625" style="5" customWidth="1"/>
    <col min="15590" max="15596" width="14.7109375" style="5" customWidth="1"/>
    <col min="15597" max="15597" width="17.140625" style="5" customWidth="1"/>
    <col min="15598" max="15843" width="9.140625" style="5"/>
    <col min="15844" max="15844" width="38.5703125" style="5" customWidth="1"/>
    <col min="15845" max="15845" width="40.140625" style="5" customWidth="1"/>
    <col min="15846" max="15852" width="14.7109375" style="5" customWidth="1"/>
    <col min="15853" max="15853" width="17.140625" style="5" customWidth="1"/>
    <col min="15854" max="16099" width="9.140625" style="5"/>
    <col min="16100" max="16100" width="38.5703125" style="5" customWidth="1"/>
    <col min="16101" max="16101" width="40.140625" style="5" customWidth="1"/>
    <col min="16102" max="16108" width="14.7109375" style="5" customWidth="1"/>
    <col min="16109" max="16109" width="17.140625" style="5" customWidth="1"/>
    <col min="16110" max="16384" width="9.140625" style="5"/>
  </cols>
  <sheetData>
    <row r="1" spans="1:227">
      <c r="G1" s="115"/>
      <c r="H1" s="116" t="s">
        <v>79</v>
      </c>
      <c r="I1" s="116"/>
      <c r="J1" s="45"/>
    </row>
    <row r="2" spans="1:227" ht="33" customHeight="1">
      <c r="H2" s="116" t="s">
        <v>1</v>
      </c>
      <c r="I2" s="116"/>
      <c r="J2" s="45"/>
    </row>
    <row r="3" spans="1:227">
      <c r="I3" s="7" t="s">
        <v>2</v>
      </c>
      <c r="J3" s="46"/>
    </row>
    <row r="4" spans="1:227">
      <c r="D4" s="117" t="s">
        <v>91</v>
      </c>
      <c r="E4" s="117"/>
      <c r="F4" s="117"/>
      <c r="G4" s="117"/>
      <c r="H4" s="117"/>
      <c r="I4" s="117"/>
      <c r="J4" s="37"/>
    </row>
    <row r="6" spans="1:227">
      <c r="B6" s="8"/>
      <c r="C6" s="8"/>
      <c r="D6" s="9" t="s">
        <v>3</v>
      </c>
      <c r="E6" s="8"/>
      <c r="F6" s="8"/>
      <c r="G6" s="8"/>
      <c r="H6" s="8"/>
      <c r="I6" s="8"/>
      <c r="J6" s="47"/>
    </row>
    <row r="7" spans="1:227">
      <c r="A7" s="10"/>
      <c r="B7" s="11"/>
      <c r="C7" s="11"/>
      <c r="D7" s="12" t="s">
        <v>4</v>
      </c>
      <c r="E7" s="11"/>
      <c r="F7" s="11"/>
      <c r="G7" s="11"/>
      <c r="H7" s="11"/>
      <c r="I7" s="11"/>
      <c r="J7" s="48"/>
      <c r="K7" s="3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</row>
    <row r="8" spans="1:227">
      <c r="I8" s="60" t="s">
        <v>5</v>
      </c>
      <c r="J8" s="45"/>
    </row>
    <row r="9" spans="1:227">
      <c r="A9" s="89" t="s">
        <v>6</v>
      </c>
      <c r="B9" s="91" t="s">
        <v>7</v>
      </c>
      <c r="C9" s="91" t="s">
        <v>8</v>
      </c>
      <c r="D9" s="91" t="s">
        <v>9</v>
      </c>
      <c r="E9" s="91"/>
      <c r="F9" s="91"/>
      <c r="G9" s="91"/>
      <c r="H9" s="91"/>
      <c r="I9" s="91"/>
      <c r="J9" s="38"/>
    </row>
    <row r="10" spans="1:227" ht="62.25" customHeight="1">
      <c r="A10" s="90"/>
      <c r="B10" s="91"/>
      <c r="C10" s="91"/>
      <c r="D10" s="32" t="s">
        <v>10</v>
      </c>
      <c r="E10" s="57" t="s">
        <v>11</v>
      </c>
      <c r="F10" s="57" t="s">
        <v>12</v>
      </c>
      <c r="G10" s="57" t="s">
        <v>13</v>
      </c>
      <c r="H10" s="57" t="s">
        <v>14</v>
      </c>
      <c r="I10" s="57" t="s">
        <v>15</v>
      </c>
      <c r="J10" s="38"/>
      <c r="K10" s="38"/>
      <c r="L10" s="54"/>
      <c r="M10" s="78"/>
    </row>
    <row r="11" spans="1:227">
      <c r="A11" s="58">
        <v>1</v>
      </c>
      <c r="B11" s="58">
        <v>2</v>
      </c>
      <c r="C11" s="58">
        <v>3</v>
      </c>
      <c r="D11" s="57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9"/>
    </row>
    <row r="12" spans="1:227" ht="38.1" customHeight="1">
      <c r="A12" s="84" t="s">
        <v>4</v>
      </c>
      <c r="B12" s="85" t="s">
        <v>89</v>
      </c>
      <c r="C12" s="57">
        <v>2022</v>
      </c>
      <c r="D12" s="16">
        <f t="shared" ref="D12:I13" si="0">D20+D48+D150</f>
        <v>277015.59999999998</v>
      </c>
      <c r="E12" s="16">
        <f t="shared" si="0"/>
        <v>11485.4</v>
      </c>
      <c r="F12" s="16">
        <f t="shared" si="0"/>
        <v>69181.099999999991</v>
      </c>
      <c r="G12" s="16">
        <f t="shared" si="0"/>
        <v>995.7</v>
      </c>
      <c r="H12" s="16">
        <f t="shared" si="0"/>
        <v>195353.4</v>
      </c>
      <c r="I12" s="16">
        <f t="shared" si="0"/>
        <v>0</v>
      </c>
      <c r="J12" s="40"/>
    </row>
    <row r="13" spans="1:227" ht="38.1" customHeight="1">
      <c r="A13" s="84"/>
      <c r="B13" s="85"/>
      <c r="C13" s="57">
        <v>2023</v>
      </c>
      <c r="D13" s="16">
        <f t="shared" si="0"/>
        <v>408613.69999999995</v>
      </c>
      <c r="E13" s="16">
        <f t="shared" si="0"/>
        <v>95082.099999999991</v>
      </c>
      <c r="F13" s="16">
        <f t="shared" si="0"/>
        <v>70635.700000000012</v>
      </c>
      <c r="G13" s="16">
        <f t="shared" si="0"/>
        <v>37769.4</v>
      </c>
      <c r="H13" s="16">
        <f t="shared" si="0"/>
        <v>205126.49999999997</v>
      </c>
      <c r="I13" s="16">
        <f t="shared" si="0"/>
        <v>0</v>
      </c>
      <c r="J13" s="40"/>
    </row>
    <row r="14" spans="1:227" ht="38.1" customHeight="1">
      <c r="A14" s="84"/>
      <c r="B14" s="85"/>
      <c r="C14" s="57">
        <v>2024</v>
      </c>
      <c r="D14" s="16">
        <f t="shared" ref="D14:I17" si="1">D22+D96+D111+D152</f>
        <v>344407</v>
      </c>
      <c r="E14" s="16">
        <f t="shared" si="1"/>
        <v>5298.8</v>
      </c>
      <c r="F14" s="16">
        <f t="shared" si="1"/>
        <v>55153.399999999994</v>
      </c>
      <c r="G14" s="16">
        <f t="shared" si="1"/>
        <v>91785.599999999991</v>
      </c>
      <c r="H14" s="16">
        <f t="shared" si="1"/>
        <v>182169.2</v>
      </c>
      <c r="I14" s="16">
        <f t="shared" si="1"/>
        <v>10000</v>
      </c>
      <c r="J14" s="40"/>
    </row>
    <row r="15" spans="1:227" ht="38.1" customHeight="1">
      <c r="A15" s="84"/>
      <c r="B15" s="85"/>
      <c r="C15" s="57">
        <v>2025</v>
      </c>
      <c r="D15" s="16">
        <f t="shared" si="1"/>
        <v>473637.29999999993</v>
      </c>
      <c r="E15" s="16">
        <f t="shared" si="1"/>
        <v>96110.7</v>
      </c>
      <c r="F15" s="16">
        <f t="shared" si="1"/>
        <v>50080.099999999991</v>
      </c>
      <c r="G15" s="16">
        <f t="shared" si="1"/>
        <v>139374</v>
      </c>
      <c r="H15" s="16">
        <f t="shared" si="1"/>
        <v>181072.5</v>
      </c>
      <c r="I15" s="16">
        <f t="shared" si="1"/>
        <v>7000</v>
      </c>
      <c r="J15" s="49"/>
      <c r="K15" s="49"/>
      <c r="L15" s="77"/>
      <c r="M15" s="81"/>
      <c r="N15" s="83"/>
    </row>
    <row r="16" spans="1:227" s="30" customFormat="1" ht="38.1" customHeight="1">
      <c r="A16" s="84"/>
      <c r="B16" s="85"/>
      <c r="C16" s="57">
        <v>2026</v>
      </c>
      <c r="D16" s="16">
        <f t="shared" si="1"/>
        <v>152797.1</v>
      </c>
      <c r="E16" s="16">
        <f t="shared" si="1"/>
        <v>244.7</v>
      </c>
      <c r="F16" s="16">
        <f t="shared" si="1"/>
        <v>1724.2</v>
      </c>
      <c r="G16" s="16">
        <f t="shared" si="1"/>
        <v>5499.1</v>
      </c>
      <c r="H16" s="16">
        <f t="shared" si="1"/>
        <v>139329.1</v>
      </c>
      <c r="I16" s="16">
        <f t="shared" si="1"/>
        <v>6000</v>
      </c>
      <c r="J16" s="49"/>
      <c r="K16" s="49"/>
      <c r="L16" s="77"/>
    </row>
    <row r="17" spans="1:227" ht="38.1" customHeight="1">
      <c r="A17" s="84"/>
      <c r="B17" s="85"/>
      <c r="C17" s="57">
        <v>2027</v>
      </c>
      <c r="D17" s="16">
        <f t="shared" si="1"/>
        <v>140849.70000000001</v>
      </c>
      <c r="E17" s="16">
        <f t="shared" si="1"/>
        <v>0</v>
      </c>
      <c r="F17" s="16">
        <f t="shared" si="1"/>
        <v>0</v>
      </c>
      <c r="G17" s="16">
        <f t="shared" si="1"/>
        <v>5286.8</v>
      </c>
      <c r="H17" s="16">
        <f t="shared" si="1"/>
        <v>135562.9</v>
      </c>
      <c r="I17" s="16">
        <f t="shared" si="1"/>
        <v>0</v>
      </c>
      <c r="J17" s="49"/>
      <c r="K17" s="49"/>
      <c r="L17" s="77"/>
    </row>
    <row r="18" spans="1:227" ht="38.1" customHeight="1">
      <c r="A18" s="84"/>
      <c r="B18" s="85"/>
      <c r="C18" s="57" t="s">
        <v>16</v>
      </c>
      <c r="D18" s="16">
        <f t="shared" ref="D18:G18" si="2">SUM(D12:D17)</f>
        <v>1797320.4</v>
      </c>
      <c r="E18" s="16">
        <f t="shared" si="2"/>
        <v>208221.7</v>
      </c>
      <c r="F18" s="16">
        <f t="shared" si="2"/>
        <v>246774.5</v>
      </c>
      <c r="G18" s="16">
        <f t="shared" si="2"/>
        <v>280710.59999999992</v>
      </c>
      <c r="H18" s="16">
        <f>SUM(H12:H17)</f>
        <v>1038613.6</v>
      </c>
      <c r="I18" s="16">
        <f>SUM(I12:I17)</f>
        <v>23000</v>
      </c>
      <c r="J18" s="40"/>
    </row>
    <row r="19" spans="1:227">
      <c r="A19" s="25" t="s">
        <v>17</v>
      </c>
      <c r="B19" s="26"/>
      <c r="C19" s="27"/>
      <c r="D19" s="28"/>
      <c r="E19" s="28"/>
      <c r="F19" s="28"/>
      <c r="G19" s="28"/>
      <c r="H19" s="28"/>
      <c r="I19" s="29"/>
      <c r="J19" s="40"/>
    </row>
    <row r="20" spans="1:227">
      <c r="A20" s="84" t="s">
        <v>80</v>
      </c>
      <c r="B20" s="86"/>
      <c r="C20" s="57">
        <v>2022</v>
      </c>
      <c r="D20" s="24">
        <f t="shared" ref="D20:I25" si="3">D27</f>
        <v>38878.399999999994</v>
      </c>
      <c r="E20" s="24">
        <f t="shared" si="3"/>
        <v>11353.3</v>
      </c>
      <c r="F20" s="24">
        <f t="shared" si="3"/>
        <v>24803.599999999999</v>
      </c>
      <c r="G20" s="24">
        <f t="shared" si="3"/>
        <v>0</v>
      </c>
      <c r="H20" s="24">
        <f t="shared" si="3"/>
        <v>2721.5</v>
      </c>
      <c r="I20" s="24">
        <f t="shared" si="3"/>
        <v>0</v>
      </c>
      <c r="J20" s="41"/>
      <c r="K20" s="3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84"/>
      <c r="B21" s="87"/>
      <c r="C21" s="57">
        <v>2023</v>
      </c>
      <c r="D21" s="16">
        <f t="shared" si="3"/>
        <v>151703.9</v>
      </c>
      <c r="E21" s="16">
        <f t="shared" si="3"/>
        <v>94877.9</v>
      </c>
      <c r="F21" s="16">
        <f t="shared" si="3"/>
        <v>30656.7</v>
      </c>
      <c r="G21" s="16">
        <f t="shared" si="3"/>
        <v>25000</v>
      </c>
      <c r="H21" s="16">
        <f t="shared" si="3"/>
        <v>1169.3</v>
      </c>
      <c r="I21" s="16">
        <f t="shared" si="3"/>
        <v>0</v>
      </c>
      <c r="J21" s="40"/>
      <c r="K21" s="3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84"/>
      <c r="B22" s="87"/>
      <c r="C22" s="57">
        <v>2024</v>
      </c>
      <c r="D22" s="16">
        <f t="shared" si="3"/>
        <v>19616.400000000001</v>
      </c>
      <c r="E22" s="16">
        <f t="shared" si="3"/>
        <v>4569</v>
      </c>
      <c r="F22" s="16">
        <f t="shared" si="3"/>
        <v>10431</v>
      </c>
      <c r="G22" s="16">
        <f t="shared" si="3"/>
        <v>0</v>
      </c>
      <c r="H22" s="16">
        <f t="shared" si="3"/>
        <v>4616.3999999999996</v>
      </c>
      <c r="I22" s="16">
        <f t="shared" si="3"/>
        <v>0</v>
      </c>
      <c r="J22" s="40"/>
      <c r="K22" s="3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s="75" customFormat="1">
      <c r="A23" s="84"/>
      <c r="B23" s="87"/>
      <c r="C23" s="57">
        <v>2025</v>
      </c>
      <c r="D23" s="16">
        <f>D30</f>
        <v>174119.8</v>
      </c>
      <c r="E23" s="16">
        <f t="shared" si="3"/>
        <v>95861.2</v>
      </c>
      <c r="F23" s="16">
        <f t="shared" si="3"/>
        <v>33374.1</v>
      </c>
      <c r="G23" s="16">
        <f t="shared" si="3"/>
        <v>44186.1</v>
      </c>
      <c r="H23" s="16">
        <f t="shared" si="3"/>
        <v>698.4</v>
      </c>
      <c r="I23" s="16">
        <f t="shared" si="3"/>
        <v>0</v>
      </c>
      <c r="J23" s="50"/>
      <c r="K23" s="50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</row>
    <row r="24" spans="1:227" s="75" customFormat="1">
      <c r="A24" s="84"/>
      <c r="B24" s="87"/>
      <c r="C24" s="57">
        <v>2026</v>
      </c>
      <c r="D24" s="16">
        <f>D31</f>
        <v>0</v>
      </c>
      <c r="E24" s="16">
        <f t="shared" si="3"/>
        <v>0</v>
      </c>
      <c r="F24" s="16">
        <f t="shared" si="3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50"/>
      <c r="K24" s="50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</row>
    <row r="25" spans="1:227" s="75" customFormat="1">
      <c r="A25" s="84"/>
      <c r="B25" s="87"/>
      <c r="C25" s="57">
        <v>2027</v>
      </c>
      <c r="D25" s="16">
        <f>D32</f>
        <v>0</v>
      </c>
      <c r="E25" s="16">
        <f t="shared" si="3"/>
        <v>0</v>
      </c>
      <c r="F25" s="16">
        <f t="shared" si="3"/>
        <v>0</v>
      </c>
      <c r="G25" s="16">
        <f t="shared" si="3"/>
        <v>0</v>
      </c>
      <c r="H25" s="16">
        <f t="shared" si="3"/>
        <v>0</v>
      </c>
      <c r="I25" s="16">
        <f t="shared" si="3"/>
        <v>0</v>
      </c>
      <c r="J25" s="50"/>
      <c r="K25" s="50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</row>
    <row r="26" spans="1:227">
      <c r="A26" s="84"/>
      <c r="B26" s="88"/>
      <c r="C26" s="57" t="s">
        <v>16</v>
      </c>
      <c r="D26" s="16">
        <f>SUM(D20:D25)</f>
        <v>384318.5</v>
      </c>
      <c r="E26" s="16">
        <f t="shared" ref="E26:I26" si="4">SUM(E20:E24)</f>
        <v>206661.4</v>
      </c>
      <c r="F26" s="16">
        <f t="shared" si="4"/>
        <v>99265.4</v>
      </c>
      <c r="G26" s="16">
        <f t="shared" si="4"/>
        <v>69186.100000000006</v>
      </c>
      <c r="H26" s="16">
        <f t="shared" si="4"/>
        <v>9205.6</v>
      </c>
      <c r="I26" s="16">
        <f t="shared" si="4"/>
        <v>0</v>
      </c>
      <c r="J26" s="40"/>
      <c r="K26" s="3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84" t="s">
        <v>81</v>
      </c>
      <c r="B27" s="86"/>
      <c r="C27" s="57">
        <v>2022</v>
      </c>
      <c r="D27" s="16">
        <f t="shared" ref="D27:I32" si="5">D34+D41</f>
        <v>38878.399999999994</v>
      </c>
      <c r="E27" s="16">
        <f t="shared" si="5"/>
        <v>11353.3</v>
      </c>
      <c r="F27" s="16">
        <f t="shared" si="5"/>
        <v>24803.599999999999</v>
      </c>
      <c r="G27" s="16">
        <f t="shared" si="5"/>
        <v>0</v>
      </c>
      <c r="H27" s="16">
        <f t="shared" si="5"/>
        <v>2721.5</v>
      </c>
      <c r="I27" s="16">
        <f t="shared" si="5"/>
        <v>0</v>
      </c>
      <c r="J27" s="40"/>
      <c r="K27" s="3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84"/>
      <c r="B28" s="87"/>
      <c r="C28" s="57">
        <v>2023</v>
      </c>
      <c r="D28" s="16">
        <f t="shared" si="5"/>
        <v>151703.9</v>
      </c>
      <c r="E28" s="16">
        <f t="shared" si="5"/>
        <v>94877.9</v>
      </c>
      <c r="F28" s="16">
        <f t="shared" si="5"/>
        <v>30656.7</v>
      </c>
      <c r="G28" s="16">
        <f t="shared" si="5"/>
        <v>25000</v>
      </c>
      <c r="H28" s="16">
        <f t="shared" si="5"/>
        <v>1169.3</v>
      </c>
      <c r="I28" s="16">
        <f t="shared" si="5"/>
        <v>0</v>
      </c>
      <c r="J28" s="40"/>
      <c r="K28" s="3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84"/>
      <c r="B29" s="87"/>
      <c r="C29" s="57">
        <v>2024</v>
      </c>
      <c r="D29" s="16">
        <f>SUM(E29:I29)</f>
        <v>19616.400000000001</v>
      </c>
      <c r="E29" s="16">
        <f t="shared" si="5"/>
        <v>4569</v>
      </c>
      <c r="F29" s="16">
        <f t="shared" si="5"/>
        <v>10431</v>
      </c>
      <c r="G29" s="16">
        <f t="shared" si="5"/>
        <v>0</v>
      </c>
      <c r="H29" s="16">
        <f t="shared" si="5"/>
        <v>4616.3999999999996</v>
      </c>
      <c r="I29" s="16">
        <f t="shared" si="5"/>
        <v>0</v>
      </c>
      <c r="J29" s="40"/>
      <c r="K29" s="3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s="64" customFormat="1">
      <c r="A30" s="84"/>
      <c r="B30" s="87"/>
      <c r="C30" s="57">
        <v>2025</v>
      </c>
      <c r="D30" s="16">
        <f>SUM(E30:I30)</f>
        <v>174119.8</v>
      </c>
      <c r="E30" s="16">
        <f t="shared" si="5"/>
        <v>95861.2</v>
      </c>
      <c r="F30" s="16">
        <f t="shared" si="5"/>
        <v>33374.1</v>
      </c>
      <c r="G30" s="16">
        <f t="shared" si="5"/>
        <v>44186.1</v>
      </c>
      <c r="H30" s="16">
        <f t="shared" si="5"/>
        <v>698.4</v>
      </c>
      <c r="I30" s="16">
        <f t="shared" si="5"/>
        <v>0</v>
      </c>
      <c r="J30" s="53"/>
      <c r="K30" s="5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</row>
    <row r="31" spans="1:227" s="64" customFormat="1">
      <c r="A31" s="84"/>
      <c r="B31" s="87"/>
      <c r="C31" s="57">
        <v>2026</v>
      </c>
      <c r="D31" s="16">
        <f>SUM(E31:I31)</f>
        <v>0</v>
      </c>
      <c r="E31" s="16">
        <f t="shared" si="5"/>
        <v>0</v>
      </c>
      <c r="F31" s="16">
        <f t="shared" si="5"/>
        <v>0</v>
      </c>
      <c r="G31" s="16">
        <f t="shared" si="5"/>
        <v>0</v>
      </c>
      <c r="H31" s="16">
        <f t="shared" si="5"/>
        <v>0</v>
      </c>
      <c r="I31" s="16">
        <f t="shared" si="5"/>
        <v>0</v>
      </c>
      <c r="J31" s="53"/>
      <c r="K31" s="5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  <c r="HJ31" s="63"/>
      <c r="HK31" s="63"/>
      <c r="HL31" s="63"/>
      <c r="HM31" s="63"/>
      <c r="HN31" s="63"/>
      <c r="HO31" s="63"/>
      <c r="HP31" s="63"/>
      <c r="HQ31" s="63"/>
      <c r="HR31" s="63"/>
      <c r="HS31" s="63"/>
    </row>
    <row r="32" spans="1:227" s="64" customFormat="1">
      <c r="A32" s="84"/>
      <c r="B32" s="87"/>
      <c r="C32" s="57">
        <v>2027</v>
      </c>
      <c r="D32" s="16">
        <f>SUM(E32:I32)</f>
        <v>0</v>
      </c>
      <c r="E32" s="16">
        <f t="shared" si="5"/>
        <v>0</v>
      </c>
      <c r="F32" s="16">
        <f t="shared" si="5"/>
        <v>0</v>
      </c>
      <c r="G32" s="16">
        <f t="shared" si="5"/>
        <v>0</v>
      </c>
      <c r="H32" s="16">
        <f t="shared" si="5"/>
        <v>0</v>
      </c>
      <c r="I32" s="16">
        <f t="shared" si="5"/>
        <v>0</v>
      </c>
      <c r="J32" s="53"/>
      <c r="K32" s="5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</row>
    <row r="33" spans="1:227" ht="24.75" customHeight="1">
      <c r="A33" s="84"/>
      <c r="B33" s="88"/>
      <c r="C33" s="57" t="s">
        <v>16</v>
      </c>
      <c r="D33" s="16">
        <f>SUM(D27:D32)</f>
        <v>384318.5</v>
      </c>
      <c r="E33" s="16">
        <f t="shared" ref="E33:I33" si="6">SUM(E27:E31)</f>
        <v>206661.4</v>
      </c>
      <c r="F33" s="16">
        <f t="shared" si="6"/>
        <v>99265.4</v>
      </c>
      <c r="G33" s="16">
        <f t="shared" si="6"/>
        <v>69186.100000000006</v>
      </c>
      <c r="H33" s="16">
        <f>SUM(H27:H31)</f>
        <v>9205.6</v>
      </c>
      <c r="I33" s="16">
        <f t="shared" si="6"/>
        <v>0</v>
      </c>
      <c r="J33" s="40"/>
      <c r="K33" s="3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ht="18.75" customHeight="1">
      <c r="A34" s="92" t="s">
        <v>78</v>
      </c>
      <c r="B34" s="86"/>
      <c r="C34" s="58">
        <v>2022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42"/>
    </row>
    <row r="35" spans="1:227">
      <c r="A35" s="93"/>
      <c r="B35" s="87"/>
      <c r="C35" s="58">
        <v>2023</v>
      </c>
      <c r="D35" s="15">
        <f>SUM(E35:I35)</f>
        <v>135000</v>
      </c>
      <c r="E35" s="15">
        <v>90000</v>
      </c>
      <c r="F35" s="15">
        <v>20000</v>
      </c>
      <c r="G35" s="15">
        <v>25000</v>
      </c>
      <c r="H35" s="15">
        <v>0</v>
      </c>
      <c r="I35" s="15">
        <v>0</v>
      </c>
      <c r="J35" s="42"/>
    </row>
    <row r="36" spans="1:227">
      <c r="A36" s="93"/>
      <c r="B36" s="87"/>
      <c r="C36" s="58">
        <v>2024</v>
      </c>
      <c r="D36" s="15">
        <f>SUM(E36:I36)</f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42"/>
    </row>
    <row r="37" spans="1:227" s="61" customFormat="1">
      <c r="A37" s="93"/>
      <c r="B37" s="87"/>
      <c r="C37" s="58">
        <v>2025</v>
      </c>
      <c r="D37" s="15">
        <f>SUM(E37:I37)</f>
        <v>152791.79999999999</v>
      </c>
      <c r="E37" s="15">
        <v>90235.3</v>
      </c>
      <c r="F37" s="15">
        <v>20000</v>
      </c>
      <c r="G37" s="15">
        <v>42556.5</v>
      </c>
      <c r="H37" s="15">
        <v>0</v>
      </c>
      <c r="I37" s="15">
        <v>0</v>
      </c>
      <c r="J37" s="52"/>
      <c r="K37" s="52"/>
    </row>
    <row r="38" spans="1:227" s="61" customFormat="1">
      <c r="A38" s="93"/>
      <c r="B38" s="87"/>
      <c r="C38" s="58">
        <v>2026</v>
      </c>
      <c r="D38" s="15">
        <f t="shared" ref="D38:D39" si="7">SUM(E38:I38)</f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52"/>
      <c r="K38" s="62"/>
    </row>
    <row r="39" spans="1:227" s="61" customFormat="1">
      <c r="A39" s="93"/>
      <c r="B39" s="87"/>
      <c r="C39" s="58">
        <v>2027</v>
      </c>
      <c r="D39" s="15">
        <f t="shared" si="7"/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52"/>
      <c r="K39" s="62"/>
    </row>
    <row r="40" spans="1:227" ht="25.5" customHeight="1">
      <c r="A40" s="94"/>
      <c r="B40" s="88"/>
      <c r="C40" s="58" t="s">
        <v>16</v>
      </c>
      <c r="D40" s="15">
        <f>SUM(D34:D39)</f>
        <v>287791.8</v>
      </c>
      <c r="E40" s="15">
        <f t="shared" ref="E40:I40" si="8">SUM(E34:E39)</f>
        <v>180235.3</v>
      </c>
      <c r="F40" s="15">
        <f t="shared" si="8"/>
        <v>40000</v>
      </c>
      <c r="G40" s="15">
        <f t="shared" si="8"/>
        <v>67556.5</v>
      </c>
      <c r="H40" s="15">
        <f t="shared" si="8"/>
        <v>0</v>
      </c>
      <c r="I40" s="15">
        <f t="shared" si="8"/>
        <v>0</v>
      </c>
      <c r="J40" s="42"/>
    </row>
    <row r="41" spans="1:227">
      <c r="A41" s="92" t="s">
        <v>18</v>
      </c>
      <c r="B41" s="86"/>
      <c r="C41" s="58">
        <v>2022</v>
      </c>
      <c r="D41" s="15">
        <f t="shared" ref="D41:D46" si="9">SUM(E41:I41)</f>
        <v>38878.399999999994</v>
      </c>
      <c r="E41" s="15">
        <v>11353.3</v>
      </c>
      <c r="F41" s="15">
        <v>24803.599999999999</v>
      </c>
      <c r="G41" s="15">
        <v>0</v>
      </c>
      <c r="H41" s="15">
        <v>2721.5</v>
      </c>
      <c r="I41" s="15">
        <v>0</v>
      </c>
      <c r="J41" s="42"/>
    </row>
    <row r="42" spans="1:227">
      <c r="A42" s="93"/>
      <c r="B42" s="87"/>
      <c r="C42" s="58">
        <v>2023</v>
      </c>
      <c r="D42" s="15">
        <f t="shared" si="9"/>
        <v>16703.900000000001</v>
      </c>
      <c r="E42" s="15">
        <v>4877.8999999999996</v>
      </c>
      <c r="F42" s="15">
        <v>10656.7</v>
      </c>
      <c r="G42" s="15">
        <v>0</v>
      </c>
      <c r="H42" s="15">
        <v>1169.3</v>
      </c>
      <c r="I42" s="15">
        <v>0</v>
      </c>
      <c r="J42" s="42"/>
    </row>
    <row r="43" spans="1:227">
      <c r="A43" s="93"/>
      <c r="B43" s="87"/>
      <c r="C43" s="58">
        <v>2024</v>
      </c>
      <c r="D43" s="15">
        <f t="shared" si="9"/>
        <v>19616.400000000001</v>
      </c>
      <c r="E43" s="15">
        <v>4569</v>
      </c>
      <c r="F43" s="15">
        <v>10431</v>
      </c>
      <c r="G43" s="15">
        <v>0</v>
      </c>
      <c r="H43" s="15">
        <v>4616.3999999999996</v>
      </c>
      <c r="I43" s="15">
        <v>0</v>
      </c>
      <c r="J43" s="42"/>
    </row>
    <row r="44" spans="1:227" s="61" customFormat="1">
      <c r="A44" s="93"/>
      <c r="B44" s="87"/>
      <c r="C44" s="58">
        <v>2025</v>
      </c>
      <c r="D44" s="15">
        <f t="shared" si="9"/>
        <v>21328</v>
      </c>
      <c r="E44" s="15">
        <v>5625.9</v>
      </c>
      <c r="F44" s="15">
        <v>13374.1</v>
      </c>
      <c r="G44" s="15">
        <v>1629.6</v>
      </c>
      <c r="H44" s="15">
        <v>698.4</v>
      </c>
      <c r="I44" s="15">
        <v>0</v>
      </c>
      <c r="J44" s="52"/>
      <c r="K44" s="52"/>
    </row>
    <row r="45" spans="1:227" s="61" customFormat="1">
      <c r="A45" s="93"/>
      <c r="B45" s="87"/>
      <c r="C45" s="58">
        <v>2026</v>
      </c>
      <c r="D45" s="15">
        <f t="shared" si="9"/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52"/>
      <c r="K45" s="62"/>
    </row>
    <row r="46" spans="1:227" s="61" customFormat="1">
      <c r="A46" s="93"/>
      <c r="B46" s="87"/>
      <c r="C46" s="58">
        <v>2027</v>
      </c>
      <c r="D46" s="15">
        <f t="shared" si="9"/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52"/>
      <c r="K46" s="62"/>
    </row>
    <row r="47" spans="1:227">
      <c r="A47" s="94"/>
      <c r="B47" s="88"/>
      <c r="C47" s="58" t="s">
        <v>16</v>
      </c>
      <c r="D47" s="15">
        <f>SUM(D41:D46)</f>
        <v>96526.7</v>
      </c>
      <c r="E47" s="15">
        <f t="shared" ref="E47:I47" si="10">SUM(E41:E46)</f>
        <v>26426.1</v>
      </c>
      <c r="F47" s="15">
        <f t="shared" si="10"/>
        <v>59265.4</v>
      </c>
      <c r="G47" s="15">
        <f t="shared" si="10"/>
        <v>1629.6</v>
      </c>
      <c r="H47" s="15">
        <f t="shared" si="10"/>
        <v>9205.6</v>
      </c>
      <c r="I47" s="15">
        <f t="shared" si="10"/>
        <v>0</v>
      </c>
      <c r="J47" s="42"/>
    </row>
    <row r="48" spans="1:227">
      <c r="A48" s="84" t="s">
        <v>57</v>
      </c>
      <c r="B48" s="95"/>
      <c r="C48" s="57">
        <v>2022</v>
      </c>
      <c r="D48" s="23">
        <f t="shared" ref="D48:G48" si="11">D51+D57+D69+D84+D90</f>
        <v>54988.5</v>
      </c>
      <c r="E48" s="23">
        <f t="shared" si="11"/>
        <v>0</v>
      </c>
      <c r="F48" s="23">
        <f t="shared" si="11"/>
        <v>40132.1</v>
      </c>
      <c r="G48" s="23">
        <f t="shared" si="11"/>
        <v>0</v>
      </c>
      <c r="H48" s="23">
        <f>H51+H57+H69+H84+H90</f>
        <v>14856.400000000001</v>
      </c>
      <c r="I48" s="23">
        <f>(I51+I57+I63+I69+I84+I135)</f>
        <v>0</v>
      </c>
      <c r="J48" s="40"/>
      <c r="K48" s="3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</row>
    <row r="49" spans="1:227">
      <c r="A49" s="84"/>
      <c r="B49" s="96"/>
      <c r="C49" s="57">
        <v>2023</v>
      </c>
      <c r="D49" s="23">
        <f t="shared" ref="D49:G49" si="12">D52+D58+D64+D70+D85+D91</f>
        <v>65759</v>
      </c>
      <c r="E49" s="23">
        <f t="shared" si="12"/>
        <v>0</v>
      </c>
      <c r="F49" s="23">
        <f t="shared" si="12"/>
        <v>34603.4</v>
      </c>
      <c r="G49" s="23">
        <f t="shared" si="12"/>
        <v>0</v>
      </c>
      <c r="H49" s="23">
        <f>H52+H58+H64+H70+H85+H91</f>
        <v>31155.599999999999</v>
      </c>
      <c r="I49" s="23">
        <f>I52+I58+I64+I70+I85+I91</f>
        <v>0</v>
      </c>
      <c r="J49" s="40"/>
      <c r="K49" s="3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</row>
    <row r="50" spans="1:227">
      <c r="A50" s="84"/>
      <c r="B50" s="97"/>
      <c r="C50" s="57" t="s">
        <v>16</v>
      </c>
      <c r="D50" s="16">
        <f t="shared" ref="D50:I50" si="13">SUM(D48:D49)</f>
        <v>120747.5</v>
      </c>
      <c r="E50" s="16">
        <f t="shared" si="13"/>
        <v>0</v>
      </c>
      <c r="F50" s="16">
        <f t="shared" si="13"/>
        <v>74735.5</v>
      </c>
      <c r="G50" s="16">
        <f t="shared" si="13"/>
        <v>0</v>
      </c>
      <c r="H50" s="16">
        <f t="shared" si="13"/>
        <v>46012</v>
      </c>
      <c r="I50" s="16">
        <f t="shared" si="13"/>
        <v>0</v>
      </c>
      <c r="J50" s="40"/>
      <c r="K50" s="3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</row>
    <row r="51" spans="1:227">
      <c r="A51" s="84" t="s">
        <v>58</v>
      </c>
      <c r="B51" s="86"/>
      <c r="C51" s="57">
        <v>2022</v>
      </c>
      <c r="D51" s="16">
        <f t="shared" ref="D51:I52" si="14">D54</f>
        <v>18956.400000000001</v>
      </c>
      <c r="E51" s="16">
        <f t="shared" si="14"/>
        <v>0</v>
      </c>
      <c r="F51" s="16">
        <f t="shared" si="14"/>
        <v>13365.6</v>
      </c>
      <c r="G51" s="16">
        <f t="shared" si="14"/>
        <v>0</v>
      </c>
      <c r="H51" s="16">
        <f t="shared" si="14"/>
        <v>5590.8</v>
      </c>
      <c r="I51" s="16">
        <f t="shared" si="14"/>
        <v>0</v>
      </c>
      <c r="J51" s="40"/>
      <c r="K51" s="3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</row>
    <row r="52" spans="1:227">
      <c r="A52" s="84"/>
      <c r="B52" s="87"/>
      <c r="C52" s="57">
        <v>2023</v>
      </c>
      <c r="D52" s="16">
        <f t="shared" si="14"/>
        <v>49077.9</v>
      </c>
      <c r="E52" s="16">
        <f t="shared" si="14"/>
        <v>0</v>
      </c>
      <c r="F52" s="16">
        <f t="shared" si="14"/>
        <v>34603.4</v>
      </c>
      <c r="G52" s="16">
        <f t="shared" si="14"/>
        <v>0</v>
      </c>
      <c r="H52" s="16">
        <f t="shared" si="14"/>
        <v>14474.5</v>
      </c>
      <c r="I52" s="16">
        <f t="shared" si="14"/>
        <v>0</v>
      </c>
      <c r="J52" s="40"/>
      <c r="K52" s="35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</row>
    <row r="53" spans="1:227" ht="32.25" customHeight="1">
      <c r="A53" s="84"/>
      <c r="B53" s="88"/>
      <c r="C53" s="57" t="s">
        <v>16</v>
      </c>
      <c r="D53" s="23">
        <f t="shared" ref="D53:I53" si="15">SUM(D51:D52)</f>
        <v>68034.3</v>
      </c>
      <c r="E53" s="23">
        <f t="shared" si="15"/>
        <v>0</v>
      </c>
      <c r="F53" s="23">
        <f t="shared" si="15"/>
        <v>47969</v>
      </c>
      <c r="G53" s="23">
        <f t="shared" si="15"/>
        <v>0</v>
      </c>
      <c r="H53" s="23">
        <f t="shared" si="15"/>
        <v>20065.3</v>
      </c>
      <c r="I53" s="23">
        <f t="shared" si="15"/>
        <v>0</v>
      </c>
      <c r="J53" s="40"/>
      <c r="K53" s="35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</row>
    <row r="54" spans="1:227">
      <c r="A54" s="92" t="s">
        <v>19</v>
      </c>
      <c r="B54" s="86"/>
      <c r="C54" s="58">
        <v>2022</v>
      </c>
      <c r="D54" s="15">
        <f>SUM(E54:I54)</f>
        <v>18956.400000000001</v>
      </c>
      <c r="E54" s="15">
        <v>0</v>
      </c>
      <c r="F54" s="15">
        <v>13365.6</v>
      </c>
      <c r="G54" s="15">
        <v>0</v>
      </c>
      <c r="H54" s="15">
        <v>5590.8</v>
      </c>
      <c r="I54" s="15">
        <v>0</v>
      </c>
      <c r="J54" s="42"/>
    </row>
    <row r="55" spans="1:227">
      <c r="A55" s="93"/>
      <c r="B55" s="87"/>
      <c r="C55" s="58">
        <v>2023</v>
      </c>
      <c r="D55" s="15">
        <f>SUM(E55:I55)</f>
        <v>49077.9</v>
      </c>
      <c r="E55" s="15">
        <v>0</v>
      </c>
      <c r="F55" s="15">
        <v>34603.4</v>
      </c>
      <c r="G55" s="15">
        <v>0</v>
      </c>
      <c r="H55" s="15">
        <v>14474.5</v>
      </c>
      <c r="I55" s="15">
        <v>0</v>
      </c>
      <c r="J55" s="42"/>
    </row>
    <row r="56" spans="1:227">
      <c r="A56" s="94"/>
      <c r="B56" s="88"/>
      <c r="C56" s="58" t="s">
        <v>16</v>
      </c>
      <c r="D56" s="15">
        <f t="shared" ref="D56:I56" si="16">SUM(D54:D55)</f>
        <v>68034.3</v>
      </c>
      <c r="E56" s="15">
        <f t="shared" si="16"/>
        <v>0</v>
      </c>
      <c r="F56" s="15">
        <f t="shared" si="16"/>
        <v>47969</v>
      </c>
      <c r="G56" s="15">
        <f t="shared" si="16"/>
        <v>0</v>
      </c>
      <c r="H56" s="15">
        <f t="shared" si="16"/>
        <v>20065.3</v>
      </c>
      <c r="I56" s="15">
        <f t="shared" si="16"/>
        <v>0</v>
      </c>
      <c r="J56" s="42"/>
    </row>
    <row r="57" spans="1:227">
      <c r="A57" s="84" t="s">
        <v>59</v>
      </c>
      <c r="B57" s="86"/>
      <c r="C57" s="57">
        <v>2022</v>
      </c>
      <c r="D57" s="16">
        <f t="shared" ref="D57:I59" si="17">D60</f>
        <v>7300</v>
      </c>
      <c r="E57" s="16">
        <f t="shared" si="17"/>
        <v>0</v>
      </c>
      <c r="F57" s="16">
        <f t="shared" si="17"/>
        <v>6862</v>
      </c>
      <c r="G57" s="16">
        <f t="shared" si="17"/>
        <v>0</v>
      </c>
      <c r="H57" s="16">
        <f t="shared" si="17"/>
        <v>438</v>
      </c>
      <c r="I57" s="16">
        <f t="shared" si="17"/>
        <v>0</v>
      </c>
      <c r="J57" s="40"/>
      <c r="K57" s="35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</row>
    <row r="58" spans="1:227">
      <c r="A58" s="84"/>
      <c r="B58" s="87"/>
      <c r="C58" s="57">
        <v>2023</v>
      </c>
      <c r="D58" s="16">
        <f t="shared" si="17"/>
        <v>6300</v>
      </c>
      <c r="E58" s="16">
        <f t="shared" si="17"/>
        <v>0</v>
      </c>
      <c r="F58" s="16">
        <f t="shared" si="17"/>
        <v>0</v>
      </c>
      <c r="G58" s="16">
        <f t="shared" si="17"/>
        <v>0</v>
      </c>
      <c r="H58" s="16">
        <f t="shared" si="17"/>
        <v>6300</v>
      </c>
      <c r="I58" s="16">
        <f t="shared" si="17"/>
        <v>0</v>
      </c>
      <c r="J58" s="40"/>
      <c r="K58" s="35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</row>
    <row r="59" spans="1:227" ht="27.75" customHeight="1">
      <c r="A59" s="84"/>
      <c r="B59" s="88"/>
      <c r="C59" s="57" t="s">
        <v>16</v>
      </c>
      <c r="D59" s="16">
        <f t="shared" si="17"/>
        <v>13600</v>
      </c>
      <c r="E59" s="16">
        <f t="shared" si="17"/>
        <v>0</v>
      </c>
      <c r="F59" s="16">
        <f t="shared" si="17"/>
        <v>6862</v>
      </c>
      <c r="G59" s="16">
        <f t="shared" si="17"/>
        <v>0</v>
      </c>
      <c r="H59" s="16">
        <f t="shared" si="17"/>
        <v>6738</v>
      </c>
      <c r="I59" s="16">
        <f t="shared" si="17"/>
        <v>0</v>
      </c>
      <c r="J59" s="40"/>
      <c r="K59" s="35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</row>
    <row r="60" spans="1:227">
      <c r="A60" s="92" t="s">
        <v>20</v>
      </c>
      <c r="B60" s="86"/>
      <c r="C60" s="58">
        <v>2022</v>
      </c>
      <c r="D60" s="15">
        <f>SUM(E60:I60)</f>
        <v>7300</v>
      </c>
      <c r="E60" s="15">
        <v>0</v>
      </c>
      <c r="F60" s="15">
        <v>6862</v>
      </c>
      <c r="G60" s="15">
        <v>0</v>
      </c>
      <c r="H60" s="15">
        <v>438</v>
      </c>
      <c r="I60" s="15">
        <v>0</v>
      </c>
      <c r="J60" s="42"/>
    </row>
    <row r="61" spans="1:227">
      <c r="A61" s="93"/>
      <c r="B61" s="87"/>
      <c r="C61" s="58">
        <v>2023</v>
      </c>
      <c r="D61" s="15">
        <f>SUM(E61:I61)</f>
        <v>6300</v>
      </c>
      <c r="E61" s="15">
        <v>0</v>
      </c>
      <c r="F61" s="15">
        <v>0</v>
      </c>
      <c r="G61" s="15">
        <v>0</v>
      </c>
      <c r="H61" s="15">
        <v>6300</v>
      </c>
      <c r="I61" s="15">
        <v>0</v>
      </c>
      <c r="J61" s="42"/>
    </row>
    <row r="62" spans="1:227">
      <c r="A62" s="94"/>
      <c r="B62" s="88"/>
      <c r="C62" s="58" t="s">
        <v>16</v>
      </c>
      <c r="D62" s="15">
        <f t="shared" ref="D62:I62" si="18">SUM(D60:D61)</f>
        <v>13600</v>
      </c>
      <c r="E62" s="15">
        <f t="shared" si="18"/>
        <v>0</v>
      </c>
      <c r="F62" s="15">
        <f t="shared" si="18"/>
        <v>6862</v>
      </c>
      <c r="G62" s="15">
        <f t="shared" si="18"/>
        <v>0</v>
      </c>
      <c r="H62" s="15">
        <f t="shared" si="18"/>
        <v>6738</v>
      </c>
      <c r="I62" s="15">
        <f t="shared" si="18"/>
        <v>0</v>
      </c>
      <c r="J62" s="42"/>
    </row>
    <row r="63" spans="1:227" ht="30" customHeight="1">
      <c r="A63" s="84" t="s">
        <v>60</v>
      </c>
      <c r="B63" s="86"/>
      <c r="C63" s="57">
        <v>2022</v>
      </c>
      <c r="D63" s="16">
        <f t="shared" ref="D63:H64" si="19">D66</f>
        <v>0</v>
      </c>
      <c r="E63" s="16">
        <f t="shared" si="19"/>
        <v>0</v>
      </c>
      <c r="F63" s="16">
        <f t="shared" si="19"/>
        <v>0</v>
      </c>
      <c r="G63" s="16">
        <f t="shared" si="19"/>
        <v>0</v>
      </c>
      <c r="H63" s="16">
        <f t="shared" si="19"/>
        <v>0</v>
      </c>
      <c r="I63" s="16">
        <v>0</v>
      </c>
      <c r="J63" s="40"/>
      <c r="K63" s="35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</row>
    <row r="64" spans="1:227" ht="27" customHeight="1">
      <c r="A64" s="84"/>
      <c r="B64" s="87"/>
      <c r="C64" s="57">
        <v>2023</v>
      </c>
      <c r="D64" s="16">
        <f t="shared" si="19"/>
        <v>0</v>
      </c>
      <c r="E64" s="16">
        <f t="shared" si="19"/>
        <v>0</v>
      </c>
      <c r="F64" s="16">
        <f t="shared" si="19"/>
        <v>0</v>
      </c>
      <c r="G64" s="16">
        <f t="shared" si="19"/>
        <v>0</v>
      </c>
      <c r="H64" s="16">
        <f t="shared" si="19"/>
        <v>0</v>
      </c>
      <c r="I64" s="16">
        <f>I67</f>
        <v>0</v>
      </c>
      <c r="J64" s="40"/>
      <c r="K64" s="35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</row>
    <row r="65" spans="1:227" ht="39" customHeight="1">
      <c r="A65" s="84"/>
      <c r="B65" s="88"/>
      <c r="C65" s="57" t="s">
        <v>16</v>
      </c>
      <c r="D65" s="16">
        <f>SUM(D63:D64)</f>
        <v>0</v>
      </c>
      <c r="E65" s="16">
        <f>E68</f>
        <v>0</v>
      </c>
      <c r="F65" s="16">
        <f>F68</f>
        <v>0</v>
      </c>
      <c r="G65" s="16">
        <f>G68</f>
        <v>0</v>
      </c>
      <c r="H65" s="16">
        <f>H68</f>
        <v>0</v>
      </c>
      <c r="I65" s="16">
        <f>I68</f>
        <v>0</v>
      </c>
      <c r="J65" s="40"/>
      <c r="K65" s="35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</row>
    <row r="66" spans="1:227">
      <c r="A66" s="92" t="s">
        <v>21</v>
      </c>
      <c r="B66" s="86"/>
      <c r="C66" s="58">
        <v>2022</v>
      </c>
      <c r="D66" s="15">
        <f>SUM(E66:I66)</f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42"/>
    </row>
    <row r="67" spans="1:227">
      <c r="A67" s="93"/>
      <c r="B67" s="87"/>
      <c r="C67" s="58">
        <v>2023</v>
      </c>
      <c r="D67" s="15">
        <f>SUM(E67:I67)</f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42"/>
    </row>
    <row r="68" spans="1:227">
      <c r="A68" s="94"/>
      <c r="B68" s="88"/>
      <c r="C68" s="58" t="s">
        <v>16</v>
      </c>
      <c r="D68" s="15">
        <f t="shared" ref="D68:I68" si="20">SUM(D66:D67)</f>
        <v>0</v>
      </c>
      <c r="E68" s="15">
        <f t="shared" si="20"/>
        <v>0</v>
      </c>
      <c r="F68" s="15">
        <f t="shared" si="20"/>
        <v>0</v>
      </c>
      <c r="G68" s="15">
        <f t="shared" si="20"/>
        <v>0</v>
      </c>
      <c r="H68" s="15">
        <f t="shared" si="20"/>
        <v>0</v>
      </c>
      <c r="I68" s="15">
        <f t="shared" si="20"/>
        <v>0</v>
      </c>
      <c r="J68" s="42"/>
    </row>
    <row r="69" spans="1:227" ht="30" customHeight="1">
      <c r="A69" s="84" t="s">
        <v>61</v>
      </c>
      <c r="B69" s="98"/>
      <c r="C69" s="57">
        <v>2022</v>
      </c>
      <c r="D69" s="16">
        <f t="shared" ref="D69:I70" si="21">D72+D75+D78+D81</f>
        <v>28732.1</v>
      </c>
      <c r="E69" s="16">
        <f t="shared" si="21"/>
        <v>0</v>
      </c>
      <c r="F69" s="16">
        <f t="shared" si="21"/>
        <v>19904.5</v>
      </c>
      <c r="G69" s="16">
        <f t="shared" si="21"/>
        <v>0</v>
      </c>
      <c r="H69" s="16">
        <f t="shared" si="21"/>
        <v>8827.6</v>
      </c>
      <c r="I69" s="16">
        <f t="shared" si="21"/>
        <v>0</v>
      </c>
      <c r="J69" s="40"/>
      <c r="K69" s="35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</row>
    <row r="70" spans="1:227" ht="33.75" customHeight="1">
      <c r="A70" s="84"/>
      <c r="B70" s="99"/>
      <c r="C70" s="57">
        <v>2023</v>
      </c>
      <c r="D70" s="16">
        <f t="shared" si="21"/>
        <v>3189.8</v>
      </c>
      <c r="E70" s="16">
        <f t="shared" si="21"/>
        <v>0</v>
      </c>
      <c r="F70" s="16">
        <f t="shared" si="21"/>
        <v>0</v>
      </c>
      <c r="G70" s="16">
        <f t="shared" si="21"/>
        <v>0</v>
      </c>
      <c r="H70" s="16">
        <f t="shared" si="21"/>
        <v>3189.8</v>
      </c>
      <c r="I70" s="16">
        <f t="shared" si="21"/>
        <v>0</v>
      </c>
      <c r="J70" s="40"/>
      <c r="K70" s="35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</row>
    <row r="71" spans="1:227" ht="54.75" customHeight="1">
      <c r="A71" s="84"/>
      <c r="B71" s="99"/>
      <c r="C71" s="57" t="s">
        <v>16</v>
      </c>
      <c r="D71" s="16">
        <f t="shared" ref="D71:I71" si="22">SUM(D69:D70)</f>
        <v>31921.899999999998</v>
      </c>
      <c r="E71" s="16">
        <f t="shared" si="22"/>
        <v>0</v>
      </c>
      <c r="F71" s="16">
        <f t="shared" si="22"/>
        <v>19904.5</v>
      </c>
      <c r="G71" s="16">
        <f t="shared" si="22"/>
        <v>0</v>
      </c>
      <c r="H71" s="16">
        <f t="shared" si="22"/>
        <v>12017.400000000001</v>
      </c>
      <c r="I71" s="16">
        <f t="shared" si="22"/>
        <v>0</v>
      </c>
      <c r="J71" s="40"/>
      <c r="K71" s="35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</row>
    <row r="72" spans="1:227">
      <c r="A72" s="92" t="s">
        <v>22</v>
      </c>
      <c r="B72" s="86"/>
      <c r="C72" s="58">
        <v>2022</v>
      </c>
      <c r="D72" s="15">
        <f>SUM(E72:I72)</f>
        <v>6446.1</v>
      </c>
      <c r="E72" s="15">
        <v>0</v>
      </c>
      <c r="F72" s="15">
        <v>0</v>
      </c>
      <c r="G72" s="15">
        <v>0</v>
      </c>
      <c r="H72" s="15">
        <v>6446.1</v>
      </c>
      <c r="I72" s="15">
        <v>0</v>
      </c>
      <c r="J72" s="42"/>
    </row>
    <row r="73" spans="1:227">
      <c r="A73" s="93"/>
      <c r="B73" s="87"/>
      <c r="C73" s="58">
        <v>2023</v>
      </c>
      <c r="D73" s="15">
        <f>SUM(E73:I73)</f>
        <v>3144.8</v>
      </c>
      <c r="E73" s="15">
        <v>0</v>
      </c>
      <c r="F73" s="15">
        <v>0</v>
      </c>
      <c r="G73" s="15">
        <v>0</v>
      </c>
      <c r="H73" s="15">
        <v>3144.8</v>
      </c>
      <c r="I73" s="15">
        <v>0</v>
      </c>
      <c r="J73" s="42"/>
    </row>
    <row r="74" spans="1:227">
      <c r="A74" s="94"/>
      <c r="B74" s="88"/>
      <c r="C74" s="58" t="s">
        <v>16</v>
      </c>
      <c r="D74" s="15">
        <f t="shared" ref="D74:I74" si="23">SUM(D72:D73)</f>
        <v>9590.9000000000015</v>
      </c>
      <c r="E74" s="15">
        <f t="shared" si="23"/>
        <v>0</v>
      </c>
      <c r="F74" s="15">
        <f t="shared" si="23"/>
        <v>0</v>
      </c>
      <c r="G74" s="15">
        <f t="shared" si="23"/>
        <v>0</v>
      </c>
      <c r="H74" s="15">
        <f t="shared" si="23"/>
        <v>9590.9000000000015</v>
      </c>
      <c r="I74" s="15">
        <f t="shared" si="23"/>
        <v>0</v>
      </c>
      <c r="J74" s="42"/>
    </row>
    <row r="75" spans="1:227" s="6" customFormat="1">
      <c r="A75" s="92" t="s">
        <v>69</v>
      </c>
      <c r="B75" s="86"/>
      <c r="C75" s="58">
        <v>2022</v>
      </c>
      <c r="D75" s="15">
        <f>SUM(E75:I75)</f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42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</row>
    <row r="76" spans="1:227" s="6" customFormat="1">
      <c r="A76" s="93"/>
      <c r="B76" s="87"/>
      <c r="C76" s="58">
        <v>2023</v>
      </c>
      <c r="D76" s="15">
        <f>SUM(E76:I76)</f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42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</row>
    <row r="77" spans="1:227" s="6" customFormat="1">
      <c r="A77" s="94"/>
      <c r="B77" s="88"/>
      <c r="C77" s="58" t="s">
        <v>16</v>
      </c>
      <c r="D77" s="15">
        <f t="shared" ref="D77:I77" si="24">SUM(D75:D76)</f>
        <v>0</v>
      </c>
      <c r="E77" s="15">
        <f t="shared" si="24"/>
        <v>0</v>
      </c>
      <c r="F77" s="15">
        <f t="shared" si="24"/>
        <v>0</v>
      </c>
      <c r="G77" s="15">
        <f t="shared" si="24"/>
        <v>0</v>
      </c>
      <c r="H77" s="15">
        <f t="shared" si="24"/>
        <v>0</v>
      </c>
      <c r="I77" s="15">
        <f t="shared" si="24"/>
        <v>0</v>
      </c>
      <c r="J77" s="42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</row>
    <row r="78" spans="1:227" s="6" customFormat="1">
      <c r="A78" s="92" t="s">
        <v>0</v>
      </c>
      <c r="B78" s="86"/>
      <c r="C78" s="58">
        <v>2022</v>
      </c>
      <c r="D78" s="15">
        <f>SUM(E78:I78)</f>
        <v>650.70000000000005</v>
      </c>
      <c r="E78" s="15">
        <v>0</v>
      </c>
      <c r="F78" s="15">
        <v>0</v>
      </c>
      <c r="G78" s="15">
        <v>0</v>
      </c>
      <c r="H78" s="15">
        <v>650.70000000000005</v>
      </c>
      <c r="I78" s="15">
        <v>0</v>
      </c>
      <c r="J78" s="42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</row>
    <row r="79" spans="1:227" s="6" customFormat="1">
      <c r="A79" s="93"/>
      <c r="B79" s="87"/>
      <c r="C79" s="58">
        <v>2023</v>
      </c>
      <c r="D79" s="15">
        <f>SUM(E79:I79)</f>
        <v>45</v>
      </c>
      <c r="E79" s="15">
        <v>0</v>
      </c>
      <c r="F79" s="15">
        <v>0</v>
      </c>
      <c r="G79" s="15">
        <v>0</v>
      </c>
      <c r="H79" s="15">
        <v>45</v>
      </c>
      <c r="I79" s="15">
        <v>0</v>
      </c>
      <c r="J79" s="42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</row>
    <row r="80" spans="1:227" s="6" customFormat="1">
      <c r="A80" s="94"/>
      <c r="B80" s="88"/>
      <c r="C80" s="58" t="s">
        <v>16</v>
      </c>
      <c r="D80" s="15">
        <f t="shared" ref="D80:I80" si="25">SUM(D78:D79)</f>
        <v>695.7</v>
      </c>
      <c r="E80" s="15">
        <f t="shared" si="25"/>
        <v>0</v>
      </c>
      <c r="F80" s="15">
        <f t="shared" si="25"/>
        <v>0</v>
      </c>
      <c r="G80" s="15">
        <f t="shared" si="25"/>
        <v>0</v>
      </c>
      <c r="H80" s="15">
        <f t="shared" si="25"/>
        <v>695.7</v>
      </c>
      <c r="I80" s="15">
        <f t="shared" si="25"/>
        <v>0</v>
      </c>
      <c r="J80" s="42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</row>
    <row r="81" spans="1:227" s="6" customFormat="1">
      <c r="A81" s="92" t="s">
        <v>23</v>
      </c>
      <c r="B81" s="86"/>
      <c r="C81" s="58">
        <v>2022</v>
      </c>
      <c r="D81" s="15">
        <f>SUM(E81:I81)</f>
        <v>21635.3</v>
      </c>
      <c r="E81" s="15">
        <v>0</v>
      </c>
      <c r="F81" s="15">
        <v>19904.5</v>
      </c>
      <c r="G81" s="15">
        <v>0</v>
      </c>
      <c r="H81" s="15">
        <v>1730.8</v>
      </c>
      <c r="I81" s="15">
        <v>0</v>
      </c>
      <c r="J81" s="42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</row>
    <row r="82" spans="1:227" s="6" customFormat="1">
      <c r="A82" s="93"/>
      <c r="B82" s="87"/>
      <c r="C82" s="58">
        <v>2023</v>
      </c>
      <c r="D82" s="15">
        <f>SUM(E82:I82)</f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42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</row>
    <row r="83" spans="1:227" s="6" customFormat="1">
      <c r="A83" s="94"/>
      <c r="B83" s="88"/>
      <c r="C83" s="58" t="s">
        <v>16</v>
      </c>
      <c r="D83" s="15">
        <f t="shared" ref="D83:I83" si="26">SUM(D81:D82)</f>
        <v>21635.3</v>
      </c>
      <c r="E83" s="15">
        <f t="shared" si="26"/>
        <v>0</v>
      </c>
      <c r="F83" s="15">
        <f t="shared" si="26"/>
        <v>19904.5</v>
      </c>
      <c r="G83" s="15">
        <f t="shared" si="26"/>
        <v>0</v>
      </c>
      <c r="H83" s="15">
        <f t="shared" si="26"/>
        <v>1730.8</v>
      </c>
      <c r="I83" s="15">
        <f t="shared" si="26"/>
        <v>0</v>
      </c>
      <c r="J83" s="42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</row>
    <row r="84" spans="1:227" s="6" customFormat="1">
      <c r="A84" s="84" t="s">
        <v>62</v>
      </c>
      <c r="B84" s="86"/>
      <c r="C84" s="57">
        <v>2022</v>
      </c>
      <c r="D84" s="16">
        <f t="shared" ref="D84:H85" si="27">D87</f>
        <v>0</v>
      </c>
      <c r="E84" s="16">
        <f t="shared" si="27"/>
        <v>0</v>
      </c>
      <c r="F84" s="16">
        <f t="shared" si="27"/>
        <v>0</v>
      </c>
      <c r="G84" s="16">
        <f t="shared" si="27"/>
        <v>0</v>
      </c>
      <c r="H84" s="16">
        <f t="shared" si="27"/>
        <v>0</v>
      </c>
      <c r="I84" s="16">
        <v>0</v>
      </c>
      <c r="J84" s="40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</row>
    <row r="85" spans="1:227" s="6" customFormat="1">
      <c r="A85" s="84"/>
      <c r="B85" s="87"/>
      <c r="C85" s="57">
        <v>2023</v>
      </c>
      <c r="D85" s="16">
        <f t="shared" si="27"/>
        <v>7191.3</v>
      </c>
      <c r="E85" s="16">
        <f t="shared" si="27"/>
        <v>0</v>
      </c>
      <c r="F85" s="16">
        <f t="shared" si="27"/>
        <v>0</v>
      </c>
      <c r="G85" s="16">
        <f t="shared" si="27"/>
        <v>0</v>
      </c>
      <c r="H85" s="16">
        <f t="shared" si="27"/>
        <v>7191.3</v>
      </c>
      <c r="I85" s="16">
        <f>I88</f>
        <v>0</v>
      </c>
      <c r="J85" s="40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</row>
    <row r="86" spans="1:227" s="6" customFormat="1">
      <c r="A86" s="84"/>
      <c r="B86" s="88"/>
      <c r="C86" s="57" t="s">
        <v>16</v>
      </c>
      <c r="D86" s="16">
        <f t="shared" ref="D86:I86" si="28">SUM(D84:D85)</f>
        <v>7191.3</v>
      </c>
      <c r="E86" s="16">
        <f t="shared" si="28"/>
        <v>0</v>
      </c>
      <c r="F86" s="16">
        <f t="shared" si="28"/>
        <v>0</v>
      </c>
      <c r="G86" s="16">
        <f t="shared" si="28"/>
        <v>0</v>
      </c>
      <c r="H86" s="16">
        <f t="shared" si="28"/>
        <v>7191.3</v>
      </c>
      <c r="I86" s="16">
        <f t="shared" si="28"/>
        <v>0</v>
      </c>
      <c r="J86" s="40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</row>
    <row r="87" spans="1:227" s="6" customFormat="1">
      <c r="A87" s="92" t="s">
        <v>24</v>
      </c>
      <c r="B87" s="86"/>
      <c r="C87" s="58">
        <v>2022</v>
      </c>
      <c r="D87" s="15">
        <f>SUM(E87:I87)</f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42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</row>
    <row r="88" spans="1:227" s="6" customFormat="1" ht="20.25" customHeight="1">
      <c r="A88" s="93"/>
      <c r="B88" s="87"/>
      <c r="C88" s="58">
        <v>2023</v>
      </c>
      <c r="D88" s="15">
        <f>SUM(E88:I88)</f>
        <v>7191.3</v>
      </c>
      <c r="E88" s="15">
        <v>0</v>
      </c>
      <c r="F88" s="15">
        <v>0</v>
      </c>
      <c r="G88" s="15">
        <v>0</v>
      </c>
      <c r="H88" s="15">
        <v>7191.3</v>
      </c>
      <c r="I88" s="15">
        <v>0</v>
      </c>
      <c r="J88" s="42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</row>
    <row r="89" spans="1:227" s="6" customFormat="1" ht="18" customHeight="1">
      <c r="A89" s="94"/>
      <c r="B89" s="88"/>
      <c r="C89" s="58" t="s">
        <v>16</v>
      </c>
      <c r="D89" s="15">
        <f t="shared" ref="D89:I89" si="29">SUM(D87:D88)</f>
        <v>7191.3</v>
      </c>
      <c r="E89" s="15">
        <f t="shared" si="29"/>
        <v>0</v>
      </c>
      <c r="F89" s="15">
        <f t="shared" si="29"/>
        <v>0</v>
      </c>
      <c r="G89" s="15">
        <f t="shared" si="29"/>
        <v>0</v>
      </c>
      <c r="H89" s="15">
        <f t="shared" si="29"/>
        <v>7191.3</v>
      </c>
      <c r="I89" s="15">
        <f t="shared" si="29"/>
        <v>0</v>
      </c>
      <c r="J89" s="42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</row>
    <row r="90" spans="1:227" s="6" customFormat="1" ht="18" customHeight="1">
      <c r="A90" s="84" t="s">
        <v>63</v>
      </c>
      <c r="B90" s="86"/>
      <c r="C90" s="57">
        <v>2022</v>
      </c>
      <c r="D90" s="16">
        <f t="shared" ref="D90:H91" si="30">D93</f>
        <v>0</v>
      </c>
      <c r="E90" s="16">
        <f t="shared" si="30"/>
        <v>0</v>
      </c>
      <c r="F90" s="16">
        <f t="shared" si="30"/>
        <v>0</v>
      </c>
      <c r="G90" s="16">
        <f t="shared" si="30"/>
        <v>0</v>
      </c>
      <c r="H90" s="16">
        <f t="shared" si="30"/>
        <v>0</v>
      </c>
      <c r="I90" s="16">
        <v>0</v>
      </c>
      <c r="J90" s="40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</row>
    <row r="91" spans="1:227" s="6" customFormat="1" ht="18" customHeight="1">
      <c r="A91" s="84"/>
      <c r="B91" s="87"/>
      <c r="C91" s="57">
        <v>2023</v>
      </c>
      <c r="D91" s="16">
        <f t="shared" si="30"/>
        <v>0</v>
      </c>
      <c r="E91" s="16">
        <f t="shared" si="30"/>
        <v>0</v>
      </c>
      <c r="F91" s="16">
        <f t="shared" si="30"/>
        <v>0</v>
      </c>
      <c r="G91" s="16">
        <f t="shared" si="30"/>
        <v>0</v>
      </c>
      <c r="H91" s="16">
        <f t="shared" si="30"/>
        <v>0</v>
      </c>
      <c r="I91" s="16">
        <f>I94</f>
        <v>0</v>
      </c>
      <c r="J91" s="40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</row>
    <row r="92" spans="1:227" s="6" customFormat="1" ht="45" customHeight="1">
      <c r="A92" s="84"/>
      <c r="B92" s="88"/>
      <c r="C92" s="57" t="s">
        <v>16</v>
      </c>
      <c r="D92" s="16">
        <f t="shared" ref="D92:I92" si="31">SUM(D90:D91)</f>
        <v>0</v>
      </c>
      <c r="E92" s="16">
        <f t="shared" si="31"/>
        <v>0</v>
      </c>
      <c r="F92" s="16">
        <f t="shared" si="31"/>
        <v>0</v>
      </c>
      <c r="G92" s="16">
        <f t="shared" si="31"/>
        <v>0</v>
      </c>
      <c r="H92" s="16">
        <f t="shared" si="31"/>
        <v>0</v>
      </c>
      <c r="I92" s="16">
        <f t="shared" si="31"/>
        <v>0</v>
      </c>
      <c r="J92" s="40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</row>
    <row r="93" spans="1:227" s="6" customFormat="1" ht="18" customHeight="1">
      <c r="A93" s="92" t="s">
        <v>25</v>
      </c>
      <c r="B93" s="86"/>
      <c r="C93" s="58">
        <v>2022</v>
      </c>
      <c r="D93" s="15">
        <f>SUM(E93:I93)</f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42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</row>
    <row r="94" spans="1:227" s="6" customFormat="1" ht="24" customHeight="1">
      <c r="A94" s="93"/>
      <c r="B94" s="87"/>
      <c r="C94" s="58">
        <v>2023</v>
      </c>
      <c r="D94" s="15">
        <f>SUM(E94:I94)</f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42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</row>
    <row r="95" spans="1:227" s="6" customFormat="1" ht="33" customHeight="1">
      <c r="A95" s="94"/>
      <c r="B95" s="88"/>
      <c r="C95" s="58" t="s">
        <v>16</v>
      </c>
      <c r="D95" s="15">
        <f t="shared" ref="D95:I95" si="32">SUM(D93:D94)</f>
        <v>0</v>
      </c>
      <c r="E95" s="15">
        <f t="shared" si="32"/>
        <v>0</v>
      </c>
      <c r="F95" s="15">
        <f t="shared" si="32"/>
        <v>0</v>
      </c>
      <c r="G95" s="15">
        <f t="shared" si="32"/>
        <v>0</v>
      </c>
      <c r="H95" s="15">
        <f t="shared" si="32"/>
        <v>0</v>
      </c>
      <c r="I95" s="15">
        <f t="shared" si="32"/>
        <v>0</v>
      </c>
      <c r="J95" s="42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</row>
    <row r="96" spans="1:227" s="6" customFormat="1" ht="18" customHeight="1">
      <c r="A96" s="84" t="s">
        <v>64</v>
      </c>
      <c r="B96" s="95"/>
      <c r="C96" s="57">
        <v>2024</v>
      </c>
      <c r="D96" s="23">
        <f>D101</f>
        <v>3000</v>
      </c>
      <c r="E96" s="23">
        <f t="shared" ref="E96:I99" si="33">E101</f>
        <v>0</v>
      </c>
      <c r="F96" s="23">
        <f t="shared" si="33"/>
        <v>0</v>
      </c>
      <c r="G96" s="23">
        <f t="shared" si="33"/>
        <v>0</v>
      </c>
      <c r="H96" s="23">
        <f t="shared" si="33"/>
        <v>3000</v>
      </c>
      <c r="I96" s="23">
        <f t="shared" si="33"/>
        <v>0</v>
      </c>
      <c r="J96" s="40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</row>
    <row r="97" spans="1:227" s="76" customFormat="1" ht="18" customHeight="1">
      <c r="A97" s="84"/>
      <c r="B97" s="96"/>
      <c r="C97" s="57">
        <v>2025</v>
      </c>
      <c r="D97" s="23">
        <f>D102</f>
        <v>6575.9</v>
      </c>
      <c r="E97" s="23">
        <f t="shared" si="33"/>
        <v>0</v>
      </c>
      <c r="F97" s="23">
        <f t="shared" si="33"/>
        <v>0</v>
      </c>
      <c r="G97" s="23">
        <f t="shared" si="33"/>
        <v>0</v>
      </c>
      <c r="H97" s="23">
        <f>H102</f>
        <v>6575.9</v>
      </c>
      <c r="I97" s="23">
        <f>I102</f>
        <v>0</v>
      </c>
      <c r="J97" s="50"/>
      <c r="K97" s="50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  <c r="DE97" s="75"/>
      <c r="DF97" s="75"/>
      <c r="DG97" s="75"/>
      <c r="DH97" s="75"/>
      <c r="DI97" s="75"/>
      <c r="DJ97" s="75"/>
      <c r="DK97" s="75"/>
      <c r="DL97" s="75"/>
      <c r="DM97" s="75"/>
      <c r="DN97" s="75"/>
      <c r="DO97" s="75"/>
      <c r="DP97" s="75"/>
      <c r="DQ97" s="75"/>
      <c r="DR97" s="75"/>
      <c r="DS97" s="75"/>
      <c r="DT97" s="75"/>
      <c r="DU97" s="75"/>
      <c r="DV97" s="75"/>
      <c r="DW97" s="75"/>
      <c r="DX97" s="75"/>
      <c r="DY97" s="75"/>
      <c r="DZ97" s="75"/>
      <c r="EA97" s="75"/>
      <c r="EB97" s="75"/>
      <c r="EC97" s="75"/>
      <c r="ED97" s="75"/>
      <c r="EE97" s="75"/>
      <c r="EF97" s="75"/>
      <c r="EG97" s="75"/>
      <c r="EH97" s="75"/>
      <c r="EI97" s="75"/>
      <c r="EJ97" s="75"/>
      <c r="EK97" s="75"/>
      <c r="EL97" s="75"/>
      <c r="EM97" s="75"/>
      <c r="EN97" s="75"/>
      <c r="EO97" s="75"/>
      <c r="EP97" s="75"/>
      <c r="EQ97" s="75"/>
      <c r="ER97" s="75"/>
      <c r="ES97" s="75"/>
      <c r="ET97" s="75"/>
      <c r="EU97" s="75"/>
      <c r="EV97" s="75"/>
      <c r="EW97" s="75"/>
      <c r="EX97" s="75"/>
      <c r="EY97" s="75"/>
      <c r="EZ97" s="75"/>
      <c r="FA97" s="75"/>
      <c r="FB97" s="75"/>
      <c r="FC97" s="75"/>
      <c r="FD97" s="75"/>
      <c r="FE97" s="75"/>
      <c r="FF97" s="75"/>
      <c r="FG97" s="75"/>
      <c r="FH97" s="75"/>
      <c r="FI97" s="75"/>
      <c r="FJ97" s="75"/>
      <c r="FK97" s="75"/>
      <c r="FL97" s="75"/>
      <c r="FM97" s="75"/>
      <c r="FN97" s="75"/>
      <c r="FO97" s="75"/>
      <c r="FP97" s="75"/>
      <c r="FQ97" s="75"/>
      <c r="FR97" s="75"/>
      <c r="FS97" s="75"/>
      <c r="FT97" s="75"/>
      <c r="FU97" s="75"/>
      <c r="FV97" s="75"/>
      <c r="FW97" s="75"/>
      <c r="FX97" s="75"/>
      <c r="FY97" s="75"/>
      <c r="FZ97" s="75"/>
      <c r="GA97" s="75"/>
      <c r="GB97" s="75"/>
      <c r="GC97" s="75"/>
      <c r="GD97" s="75"/>
      <c r="GE97" s="75"/>
      <c r="GF97" s="75"/>
      <c r="GG97" s="75"/>
      <c r="GH97" s="75"/>
      <c r="GI97" s="75"/>
      <c r="GJ97" s="75"/>
      <c r="GK97" s="75"/>
      <c r="GL97" s="75"/>
      <c r="GM97" s="75"/>
      <c r="GN97" s="75"/>
      <c r="GO97" s="75"/>
      <c r="GP97" s="75"/>
      <c r="GQ97" s="75"/>
      <c r="GR97" s="75"/>
      <c r="GS97" s="75"/>
      <c r="GT97" s="75"/>
      <c r="GU97" s="75"/>
      <c r="GV97" s="75"/>
      <c r="GW97" s="75"/>
      <c r="GX97" s="75"/>
      <c r="GY97" s="75"/>
      <c r="GZ97" s="75"/>
      <c r="HA97" s="75"/>
      <c r="HB97" s="75"/>
      <c r="HC97" s="75"/>
      <c r="HD97" s="75"/>
      <c r="HE97" s="75"/>
      <c r="HF97" s="75"/>
      <c r="HG97" s="75"/>
      <c r="HH97" s="75"/>
      <c r="HI97" s="75"/>
      <c r="HJ97" s="75"/>
      <c r="HK97" s="75"/>
      <c r="HL97" s="75"/>
      <c r="HM97" s="75"/>
      <c r="HN97" s="75"/>
      <c r="HO97" s="75"/>
      <c r="HP97" s="75"/>
      <c r="HQ97" s="75"/>
      <c r="HR97" s="75"/>
      <c r="HS97" s="75"/>
    </row>
    <row r="98" spans="1:227" s="76" customFormat="1" ht="18" customHeight="1">
      <c r="A98" s="84"/>
      <c r="B98" s="96"/>
      <c r="C98" s="57">
        <v>2026</v>
      </c>
      <c r="D98" s="23">
        <f>D103</f>
        <v>9980</v>
      </c>
      <c r="E98" s="23">
        <f t="shared" si="33"/>
        <v>0</v>
      </c>
      <c r="F98" s="23">
        <f t="shared" si="33"/>
        <v>0</v>
      </c>
      <c r="G98" s="23">
        <f t="shared" si="33"/>
        <v>0</v>
      </c>
      <c r="H98" s="23">
        <f t="shared" si="33"/>
        <v>9980</v>
      </c>
      <c r="I98" s="23">
        <f t="shared" si="33"/>
        <v>0</v>
      </c>
      <c r="J98" s="50"/>
      <c r="K98" s="50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  <c r="DE98" s="75"/>
      <c r="DF98" s="75"/>
      <c r="DG98" s="75"/>
      <c r="DH98" s="75"/>
      <c r="DI98" s="75"/>
      <c r="DJ98" s="75"/>
      <c r="DK98" s="75"/>
      <c r="DL98" s="75"/>
      <c r="DM98" s="75"/>
      <c r="DN98" s="75"/>
      <c r="DO98" s="75"/>
      <c r="DP98" s="75"/>
      <c r="DQ98" s="75"/>
      <c r="DR98" s="75"/>
      <c r="DS98" s="75"/>
      <c r="DT98" s="75"/>
      <c r="DU98" s="75"/>
      <c r="DV98" s="75"/>
      <c r="DW98" s="75"/>
      <c r="DX98" s="75"/>
      <c r="DY98" s="75"/>
      <c r="DZ98" s="75"/>
      <c r="EA98" s="75"/>
      <c r="EB98" s="75"/>
      <c r="EC98" s="75"/>
      <c r="ED98" s="75"/>
      <c r="EE98" s="75"/>
      <c r="EF98" s="75"/>
      <c r="EG98" s="75"/>
      <c r="EH98" s="75"/>
      <c r="EI98" s="75"/>
      <c r="EJ98" s="75"/>
      <c r="EK98" s="75"/>
      <c r="EL98" s="75"/>
      <c r="EM98" s="75"/>
      <c r="EN98" s="75"/>
      <c r="EO98" s="75"/>
      <c r="EP98" s="75"/>
      <c r="EQ98" s="75"/>
      <c r="ER98" s="75"/>
      <c r="ES98" s="75"/>
      <c r="ET98" s="75"/>
      <c r="EU98" s="75"/>
      <c r="EV98" s="75"/>
      <c r="EW98" s="75"/>
      <c r="EX98" s="75"/>
      <c r="EY98" s="75"/>
      <c r="EZ98" s="75"/>
      <c r="FA98" s="75"/>
      <c r="FB98" s="75"/>
      <c r="FC98" s="75"/>
      <c r="FD98" s="75"/>
      <c r="FE98" s="75"/>
      <c r="FF98" s="75"/>
      <c r="FG98" s="75"/>
      <c r="FH98" s="75"/>
      <c r="FI98" s="75"/>
      <c r="FJ98" s="75"/>
      <c r="FK98" s="75"/>
      <c r="FL98" s="75"/>
      <c r="FM98" s="75"/>
      <c r="FN98" s="75"/>
      <c r="FO98" s="75"/>
      <c r="FP98" s="75"/>
      <c r="FQ98" s="75"/>
      <c r="FR98" s="75"/>
      <c r="FS98" s="75"/>
      <c r="FT98" s="75"/>
      <c r="FU98" s="75"/>
      <c r="FV98" s="75"/>
      <c r="FW98" s="75"/>
      <c r="FX98" s="75"/>
      <c r="FY98" s="75"/>
      <c r="FZ98" s="75"/>
      <c r="GA98" s="75"/>
      <c r="GB98" s="75"/>
      <c r="GC98" s="75"/>
      <c r="GD98" s="75"/>
      <c r="GE98" s="75"/>
      <c r="GF98" s="75"/>
      <c r="GG98" s="75"/>
      <c r="GH98" s="75"/>
      <c r="GI98" s="75"/>
      <c r="GJ98" s="75"/>
      <c r="GK98" s="75"/>
      <c r="GL98" s="75"/>
      <c r="GM98" s="75"/>
      <c r="GN98" s="75"/>
      <c r="GO98" s="75"/>
      <c r="GP98" s="75"/>
      <c r="GQ98" s="75"/>
      <c r="GR98" s="75"/>
      <c r="GS98" s="75"/>
      <c r="GT98" s="75"/>
      <c r="GU98" s="75"/>
      <c r="GV98" s="75"/>
      <c r="GW98" s="75"/>
      <c r="GX98" s="75"/>
      <c r="GY98" s="75"/>
      <c r="GZ98" s="75"/>
      <c r="HA98" s="75"/>
      <c r="HB98" s="75"/>
      <c r="HC98" s="75"/>
      <c r="HD98" s="75"/>
      <c r="HE98" s="75"/>
      <c r="HF98" s="75"/>
      <c r="HG98" s="75"/>
      <c r="HH98" s="75"/>
      <c r="HI98" s="75"/>
      <c r="HJ98" s="75"/>
      <c r="HK98" s="75"/>
      <c r="HL98" s="75"/>
      <c r="HM98" s="75"/>
      <c r="HN98" s="75"/>
      <c r="HO98" s="75"/>
      <c r="HP98" s="75"/>
      <c r="HQ98" s="75"/>
      <c r="HR98" s="75"/>
      <c r="HS98" s="75"/>
    </row>
    <row r="99" spans="1:227" s="76" customFormat="1" ht="18" customHeight="1">
      <c r="A99" s="84"/>
      <c r="B99" s="96"/>
      <c r="C99" s="57">
        <v>2027</v>
      </c>
      <c r="D99" s="23">
        <f>D104</f>
        <v>9980</v>
      </c>
      <c r="E99" s="23">
        <f t="shared" si="33"/>
        <v>0</v>
      </c>
      <c r="F99" s="23">
        <f t="shared" si="33"/>
        <v>0</v>
      </c>
      <c r="G99" s="23">
        <f t="shared" si="33"/>
        <v>0</v>
      </c>
      <c r="H99" s="23">
        <f t="shared" si="33"/>
        <v>9980</v>
      </c>
      <c r="I99" s="23">
        <f t="shared" si="33"/>
        <v>0</v>
      </c>
      <c r="J99" s="50"/>
      <c r="K99" s="50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  <c r="HJ99" s="75"/>
      <c r="HK99" s="75"/>
      <c r="HL99" s="75"/>
      <c r="HM99" s="75"/>
      <c r="HN99" s="75"/>
      <c r="HO99" s="75"/>
      <c r="HP99" s="75"/>
      <c r="HQ99" s="75"/>
      <c r="HR99" s="75"/>
      <c r="HS99" s="75"/>
    </row>
    <row r="100" spans="1:227" s="6" customFormat="1" ht="18" customHeight="1">
      <c r="A100" s="84"/>
      <c r="B100" s="97"/>
      <c r="C100" s="57" t="s">
        <v>16</v>
      </c>
      <c r="D100" s="16">
        <f t="shared" ref="D100:G100" si="34">SUM(D96:D99)</f>
        <v>29535.9</v>
      </c>
      <c r="E100" s="16">
        <f t="shared" si="34"/>
        <v>0</v>
      </c>
      <c r="F100" s="16">
        <f t="shared" si="34"/>
        <v>0</v>
      </c>
      <c r="G100" s="16">
        <f t="shared" si="34"/>
        <v>0</v>
      </c>
      <c r="H100" s="16">
        <f>SUM(H96:H99)</f>
        <v>29535.9</v>
      </c>
      <c r="I100" s="16">
        <f>SUM(I96:I99)</f>
        <v>0</v>
      </c>
      <c r="J100" s="40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</row>
    <row r="101" spans="1:227" s="6" customFormat="1" ht="24.75" customHeight="1">
      <c r="A101" s="84" t="s">
        <v>82</v>
      </c>
      <c r="B101" s="86"/>
      <c r="C101" s="57">
        <v>2024</v>
      </c>
      <c r="D101" s="16">
        <f t="shared" ref="D101:H104" si="35">D106</f>
        <v>3000</v>
      </c>
      <c r="E101" s="16">
        <f t="shared" si="35"/>
        <v>0</v>
      </c>
      <c r="F101" s="16">
        <f t="shared" si="35"/>
        <v>0</v>
      </c>
      <c r="G101" s="16">
        <f t="shared" si="35"/>
        <v>0</v>
      </c>
      <c r="H101" s="16">
        <f t="shared" si="35"/>
        <v>3000</v>
      </c>
      <c r="I101" s="16">
        <f>I106</f>
        <v>0</v>
      </c>
      <c r="J101" s="40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</row>
    <row r="102" spans="1:227" s="72" customFormat="1" ht="24.75" customHeight="1">
      <c r="A102" s="84"/>
      <c r="B102" s="87"/>
      <c r="C102" s="57">
        <v>2025</v>
      </c>
      <c r="D102" s="16">
        <f t="shared" si="35"/>
        <v>6575.9</v>
      </c>
      <c r="E102" s="16">
        <f t="shared" si="35"/>
        <v>0</v>
      </c>
      <c r="F102" s="16">
        <f t="shared" si="35"/>
        <v>0</v>
      </c>
      <c r="G102" s="16">
        <f t="shared" si="35"/>
        <v>0</v>
      </c>
      <c r="H102" s="16">
        <f t="shared" si="35"/>
        <v>6575.9</v>
      </c>
      <c r="I102" s="16">
        <f>I107</f>
        <v>0</v>
      </c>
      <c r="J102" s="51"/>
      <c r="K102" s="51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  <c r="EF102" s="73"/>
      <c r="EG102" s="73"/>
      <c r="EH102" s="73"/>
      <c r="EI102" s="73"/>
      <c r="EJ102" s="73"/>
      <c r="EK102" s="73"/>
      <c r="EL102" s="73"/>
      <c r="EM102" s="73"/>
      <c r="EN102" s="73"/>
      <c r="EO102" s="73"/>
      <c r="EP102" s="73"/>
      <c r="EQ102" s="73"/>
      <c r="ER102" s="73"/>
      <c r="ES102" s="73"/>
      <c r="ET102" s="73"/>
      <c r="EU102" s="73"/>
      <c r="EV102" s="73"/>
      <c r="EW102" s="73"/>
      <c r="EX102" s="73"/>
      <c r="EY102" s="73"/>
      <c r="EZ102" s="73"/>
      <c r="FA102" s="73"/>
      <c r="FB102" s="73"/>
      <c r="FC102" s="73"/>
      <c r="FD102" s="73"/>
      <c r="FE102" s="73"/>
      <c r="FF102" s="73"/>
      <c r="FG102" s="73"/>
      <c r="FH102" s="73"/>
      <c r="FI102" s="73"/>
      <c r="FJ102" s="73"/>
      <c r="FK102" s="73"/>
      <c r="FL102" s="73"/>
      <c r="FM102" s="73"/>
      <c r="FN102" s="73"/>
      <c r="FO102" s="73"/>
      <c r="FP102" s="73"/>
      <c r="FQ102" s="73"/>
      <c r="FR102" s="73"/>
      <c r="FS102" s="73"/>
      <c r="FT102" s="73"/>
      <c r="FU102" s="73"/>
      <c r="FV102" s="73"/>
      <c r="FW102" s="73"/>
      <c r="FX102" s="73"/>
      <c r="FY102" s="73"/>
      <c r="FZ102" s="73"/>
      <c r="GA102" s="73"/>
      <c r="GB102" s="73"/>
      <c r="GC102" s="73"/>
      <c r="GD102" s="73"/>
      <c r="GE102" s="73"/>
      <c r="GF102" s="73"/>
      <c r="GG102" s="73"/>
      <c r="GH102" s="73"/>
      <c r="GI102" s="73"/>
      <c r="GJ102" s="73"/>
      <c r="GK102" s="73"/>
      <c r="GL102" s="73"/>
      <c r="GM102" s="73"/>
      <c r="GN102" s="73"/>
      <c r="GO102" s="73"/>
      <c r="GP102" s="73"/>
      <c r="GQ102" s="73"/>
      <c r="GR102" s="73"/>
      <c r="GS102" s="73"/>
      <c r="GT102" s="73"/>
      <c r="GU102" s="73"/>
      <c r="GV102" s="73"/>
      <c r="GW102" s="73"/>
      <c r="GX102" s="73"/>
      <c r="GY102" s="73"/>
      <c r="GZ102" s="73"/>
      <c r="HA102" s="73"/>
      <c r="HB102" s="73"/>
      <c r="HC102" s="73"/>
      <c r="HD102" s="73"/>
      <c r="HE102" s="73"/>
      <c r="HF102" s="73"/>
      <c r="HG102" s="73"/>
      <c r="HH102" s="73"/>
      <c r="HI102" s="73"/>
      <c r="HJ102" s="73"/>
      <c r="HK102" s="73"/>
      <c r="HL102" s="73"/>
      <c r="HM102" s="73"/>
      <c r="HN102" s="73"/>
      <c r="HO102" s="73"/>
      <c r="HP102" s="73"/>
      <c r="HQ102" s="73"/>
      <c r="HR102" s="73"/>
      <c r="HS102" s="73"/>
    </row>
    <row r="103" spans="1:227" s="72" customFormat="1" ht="22.5" customHeight="1">
      <c r="A103" s="84"/>
      <c r="B103" s="87"/>
      <c r="C103" s="57">
        <v>2026</v>
      </c>
      <c r="D103" s="16">
        <f t="shared" si="35"/>
        <v>9980</v>
      </c>
      <c r="E103" s="16">
        <f t="shared" si="35"/>
        <v>0</v>
      </c>
      <c r="F103" s="16">
        <f t="shared" si="35"/>
        <v>0</v>
      </c>
      <c r="G103" s="16">
        <f t="shared" si="35"/>
        <v>0</v>
      </c>
      <c r="H103" s="16">
        <f t="shared" si="35"/>
        <v>9980</v>
      </c>
      <c r="I103" s="16">
        <f>I108</f>
        <v>0</v>
      </c>
      <c r="J103" s="51"/>
      <c r="K103" s="51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  <c r="EE103" s="73"/>
      <c r="EF103" s="73"/>
      <c r="EG103" s="73"/>
      <c r="EH103" s="73"/>
      <c r="EI103" s="73"/>
      <c r="EJ103" s="73"/>
      <c r="EK103" s="73"/>
      <c r="EL103" s="73"/>
      <c r="EM103" s="73"/>
      <c r="EN103" s="73"/>
      <c r="EO103" s="73"/>
      <c r="EP103" s="73"/>
      <c r="EQ103" s="73"/>
      <c r="ER103" s="73"/>
      <c r="ES103" s="73"/>
      <c r="ET103" s="73"/>
      <c r="EU103" s="73"/>
      <c r="EV103" s="73"/>
      <c r="EW103" s="73"/>
      <c r="EX103" s="73"/>
      <c r="EY103" s="73"/>
      <c r="EZ103" s="73"/>
      <c r="FA103" s="73"/>
      <c r="FB103" s="73"/>
      <c r="FC103" s="73"/>
      <c r="FD103" s="73"/>
      <c r="FE103" s="73"/>
      <c r="FF103" s="73"/>
      <c r="FG103" s="73"/>
      <c r="FH103" s="73"/>
      <c r="FI103" s="73"/>
      <c r="FJ103" s="73"/>
      <c r="FK103" s="73"/>
      <c r="FL103" s="73"/>
      <c r="FM103" s="73"/>
      <c r="FN103" s="73"/>
      <c r="FO103" s="73"/>
      <c r="FP103" s="73"/>
      <c r="FQ103" s="73"/>
      <c r="FR103" s="73"/>
      <c r="FS103" s="73"/>
      <c r="FT103" s="73"/>
      <c r="FU103" s="73"/>
      <c r="FV103" s="73"/>
      <c r="FW103" s="73"/>
      <c r="FX103" s="73"/>
      <c r="FY103" s="73"/>
      <c r="FZ103" s="73"/>
      <c r="GA103" s="73"/>
      <c r="GB103" s="73"/>
      <c r="GC103" s="73"/>
      <c r="GD103" s="73"/>
      <c r="GE103" s="73"/>
      <c r="GF103" s="73"/>
      <c r="GG103" s="73"/>
      <c r="GH103" s="73"/>
      <c r="GI103" s="73"/>
      <c r="GJ103" s="73"/>
      <c r="GK103" s="73"/>
      <c r="GL103" s="73"/>
      <c r="GM103" s="73"/>
      <c r="GN103" s="73"/>
      <c r="GO103" s="73"/>
      <c r="GP103" s="73"/>
      <c r="GQ103" s="73"/>
      <c r="GR103" s="73"/>
      <c r="GS103" s="73"/>
      <c r="GT103" s="73"/>
      <c r="GU103" s="73"/>
      <c r="GV103" s="73"/>
      <c r="GW103" s="73"/>
      <c r="GX103" s="73"/>
      <c r="GY103" s="73"/>
      <c r="GZ103" s="73"/>
      <c r="HA103" s="73"/>
      <c r="HB103" s="73"/>
      <c r="HC103" s="73"/>
      <c r="HD103" s="73"/>
      <c r="HE103" s="73"/>
      <c r="HF103" s="73"/>
      <c r="HG103" s="73"/>
      <c r="HH103" s="73"/>
      <c r="HI103" s="73"/>
      <c r="HJ103" s="73"/>
      <c r="HK103" s="73"/>
      <c r="HL103" s="73"/>
      <c r="HM103" s="73"/>
      <c r="HN103" s="73"/>
      <c r="HO103" s="73"/>
      <c r="HP103" s="73"/>
      <c r="HQ103" s="73"/>
      <c r="HR103" s="73"/>
      <c r="HS103" s="73"/>
    </row>
    <row r="104" spans="1:227" s="72" customFormat="1" ht="22.5" customHeight="1">
      <c r="A104" s="84"/>
      <c r="B104" s="87"/>
      <c r="C104" s="57">
        <v>2027</v>
      </c>
      <c r="D104" s="16">
        <f t="shared" si="35"/>
        <v>9980</v>
      </c>
      <c r="E104" s="16">
        <f t="shared" si="35"/>
        <v>0</v>
      </c>
      <c r="F104" s="16">
        <f t="shared" si="35"/>
        <v>0</v>
      </c>
      <c r="G104" s="16">
        <f t="shared" si="35"/>
        <v>0</v>
      </c>
      <c r="H104" s="16">
        <f t="shared" si="35"/>
        <v>9980</v>
      </c>
      <c r="I104" s="16">
        <f>I109</f>
        <v>0</v>
      </c>
      <c r="J104" s="51"/>
      <c r="K104" s="51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  <c r="HJ104" s="73"/>
      <c r="HK104" s="73"/>
      <c r="HL104" s="73"/>
      <c r="HM104" s="73"/>
      <c r="HN104" s="73"/>
      <c r="HO104" s="73"/>
      <c r="HP104" s="73"/>
      <c r="HQ104" s="73"/>
      <c r="HR104" s="73"/>
      <c r="HS104" s="73"/>
    </row>
    <row r="105" spans="1:227" s="6" customFormat="1" ht="52.5" customHeight="1">
      <c r="A105" s="84"/>
      <c r="B105" s="88"/>
      <c r="C105" s="57" t="s">
        <v>16</v>
      </c>
      <c r="D105" s="16">
        <f>SUM(D101:D104)</f>
        <v>29535.9</v>
      </c>
      <c r="E105" s="16">
        <f t="shared" ref="E105:I105" si="36">SUM(E101:E104)</f>
        <v>0</v>
      </c>
      <c r="F105" s="16">
        <f t="shared" si="36"/>
        <v>0</v>
      </c>
      <c r="G105" s="16">
        <f t="shared" si="36"/>
        <v>0</v>
      </c>
      <c r="H105" s="16">
        <f t="shared" si="36"/>
        <v>29535.9</v>
      </c>
      <c r="I105" s="16">
        <f t="shared" si="36"/>
        <v>0</v>
      </c>
      <c r="J105" s="40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</row>
    <row r="106" spans="1:227" s="6" customFormat="1" ht="18" customHeight="1">
      <c r="A106" s="92" t="s">
        <v>0</v>
      </c>
      <c r="B106" s="86"/>
      <c r="C106" s="58">
        <v>2024</v>
      </c>
      <c r="D106" s="15">
        <f>SUM(E106:I106)</f>
        <v>3000</v>
      </c>
      <c r="E106" s="15">
        <v>0</v>
      </c>
      <c r="F106" s="15">
        <v>0</v>
      </c>
      <c r="G106" s="15">
        <v>0</v>
      </c>
      <c r="H106" s="15">
        <v>3000</v>
      </c>
      <c r="I106" s="15">
        <v>0</v>
      </c>
      <c r="J106" s="42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</row>
    <row r="107" spans="1:227" s="62" customFormat="1" ht="18" customHeight="1">
      <c r="A107" s="93"/>
      <c r="B107" s="87"/>
      <c r="C107" s="58">
        <v>2025</v>
      </c>
      <c r="D107" s="15">
        <f>SUM(E107:I107)</f>
        <v>6575.9</v>
      </c>
      <c r="E107" s="15">
        <v>0</v>
      </c>
      <c r="F107" s="15">
        <v>0</v>
      </c>
      <c r="G107" s="15">
        <v>0</v>
      </c>
      <c r="H107" s="15">
        <v>6575.9</v>
      </c>
      <c r="I107" s="15">
        <v>0</v>
      </c>
      <c r="J107" s="52"/>
      <c r="K107" s="52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</row>
    <row r="108" spans="1:227" s="62" customFormat="1" ht="18" customHeight="1">
      <c r="A108" s="93"/>
      <c r="B108" s="87"/>
      <c r="C108" s="58">
        <v>2026</v>
      </c>
      <c r="D108" s="15">
        <f>SUM(E108:I108)</f>
        <v>9980</v>
      </c>
      <c r="E108" s="15">
        <v>0</v>
      </c>
      <c r="F108" s="15">
        <v>0</v>
      </c>
      <c r="G108" s="15">
        <v>0</v>
      </c>
      <c r="H108" s="15">
        <f>6907.5+3072.5</f>
        <v>9980</v>
      </c>
      <c r="I108" s="15">
        <v>0</v>
      </c>
      <c r="J108" s="67"/>
      <c r="K108" s="67"/>
      <c r="L108" s="70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</row>
    <row r="109" spans="1:227" s="62" customFormat="1" ht="18" customHeight="1">
      <c r="A109" s="93"/>
      <c r="B109" s="87"/>
      <c r="C109" s="58">
        <v>2027</v>
      </c>
      <c r="D109" s="15">
        <f>SUM(E109:I109)</f>
        <v>9980</v>
      </c>
      <c r="E109" s="15">
        <v>0</v>
      </c>
      <c r="F109" s="15">
        <v>0</v>
      </c>
      <c r="G109" s="15">
        <v>0</v>
      </c>
      <c r="H109" s="15">
        <v>9980</v>
      </c>
      <c r="I109" s="15">
        <v>0</v>
      </c>
      <c r="J109" s="52"/>
      <c r="K109" s="52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</row>
    <row r="110" spans="1:227" s="6" customFormat="1" ht="18" customHeight="1">
      <c r="A110" s="94"/>
      <c r="B110" s="88"/>
      <c r="C110" s="58" t="s">
        <v>16</v>
      </c>
      <c r="D110" s="15">
        <f>SUM(D106:D109)</f>
        <v>29535.9</v>
      </c>
      <c r="E110" s="15">
        <f t="shared" ref="E110:I110" si="37">SUM(E106:E109)</f>
        <v>0</v>
      </c>
      <c r="F110" s="15">
        <f t="shared" si="37"/>
        <v>0</v>
      </c>
      <c r="G110" s="15">
        <f t="shared" si="37"/>
        <v>0</v>
      </c>
      <c r="H110" s="15">
        <f t="shared" si="37"/>
        <v>29535.9</v>
      </c>
      <c r="I110" s="15">
        <f t="shared" si="37"/>
        <v>0</v>
      </c>
      <c r="J110" s="42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</row>
    <row r="111" spans="1:227" s="6" customFormat="1" ht="18" customHeight="1">
      <c r="A111" s="84" t="s">
        <v>56</v>
      </c>
      <c r="B111" s="95"/>
      <c r="C111" s="57">
        <v>2024</v>
      </c>
      <c r="D111" s="23">
        <f t="shared" ref="D111:I111" si="38">D116+D131+D135+D145</f>
        <v>53744.4</v>
      </c>
      <c r="E111" s="23">
        <f t="shared" si="38"/>
        <v>729.8</v>
      </c>
      <c r="F111" s="23">
        <f t="shared" si="38"/>
        <v>41661.199999999997</v>
      </c>
      <c r="G111" s="23">
        <f t="shared" si="38"/>
        <v>9953.9</v>
      </c>
      <c r="H111" s="23">
        <f t="shared" si="38"/>
        <v>1399.5</v>
      </c>
      <c r="I111" s="23">
        <f t="shared" si="38"/>
        <v>0</v>
      </c>
      <c r="J111" s="40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</row>
    <row r="112" spans="1:227" s="76" customFormat="1" ht="18" customHeight="1">
      <c r="A112" s="84"/>
      <c r="B112" s="96"/>
      <c r="C112" s="57">
        <v>2025</v>
      </c>
      <c r="D112" s="23">
        <f>SUM(E112:I112)</f>
        <v>17420.7</v>
      </c>
      <c r="E112" s="23">
        <f t="shared" ref="E112:I114" si="39">E117+E136</f>
        <v>249.5</v>
      </c>
      <c r="F112" s="23">
        <f t="shared" si="39"/>
        <v>13681.8</v>
      </c>
      <c r="G112" s="23">
        <f t="shared" si="39"/>
        <v>2690</v>
      </c>
      <c r="H112" s="23">
        <f t="shared" si="39"/>
        <v>799.4</v>
      </c>
      <c r="I112" s="23">
        <f t="shared" si="39"/>
        <v>0</v>
      </c>
      <c r="J112" s="50"/>
      <c r="K112" s="50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75"/>
      <c r="EC112" s="75"/>
      <c r="ED112" s="75"/>
      <c r="EE112" s="75"/>
      <c r="EF112" s="75"/>
      <c r="EG112" s="75"/>
      <c r="EH112" s="75"/>
      <c r="EI112" s="75"/>
      <c r="EJ112" s="75"/>
      <c r="EK112" s="75"/>
      <c r="EL112" s="75"/>
      <c r="EM112" s="75"/>
      <c r="EN112" s="75"/>
      <c r="EO112" s="75"/>
      <c r="EP112" s="75"/>
      <c r="EQ112" s="75"/>
      <c r="ER112" s="75"/>
      <c r="ES112" s="75"/>
      <c r="ET112" s="75"/>
      <c r="EU112" s="75"/>
      <c r="EV112" s="75"/>
      <c r="EW112" s="75"/>
      <c r="EX112" s="75"/>
      <c r="EY112" s="75"/>
      <c r="EZ112" s="75"/>
      <c r="FA112" s="75"/>
      <c r="FB112" s="75"/>
      <c r="FC112" s="75"/>
      <c r="FD112" s="75"/>
      <c r="FE112" s="75"/>
      <c r="FF112" s="75"/>
      <c r="FG112" s="75"/>
      <c r="FH112" s="75"/>
      <c r="FI112" s="75"/>
      <c r="FJ112" s="75"/>
      <c r="FK112" s="75"/>
      <c r="FL112" s="75"/>
      <c r="FM112" s="75"/>
      <c r="FN112" s="75"/>
      <c r="FO112" s="75"/>
      <c r="FP112" s="75"/>
      <c r="FQ112" s="75"/>
      <c r="FR112" s="75"/>
      <c r="FS112" s="75"/>
      <c r="FT112" s="75"/>
      <c r="FU112" s="75"/>
      <c r="FV112" s="75"/>
      <c r="FW112" s="75"/>
      <c r="FX112" s="75"/>
      <c r="FY112" s="75"/>
      <c r="FZ112" s="75"/>
      <c r="GA112" s="75"/>
      <c r="GB112" s="75"/>
      <c r="GC112" s="75"/>
      <c r="GD112" s="75"/>
      <c r="GE112" s="75"/>
      <c r="GF112" s="75"/>
      <c r="GG112" s="75"/>
      <c r="GH112" s="75"/>
      <c r="GI112" s="75"/>
      <c r="GJ112" s="75"/>
      <c r="GK112" s="75"/>
      <c r="GL112" s="75"/>
      <c r="GM112" s="75"/>
      <c r="GN112" s="75"/>
      <c r="GO112" s="75"/>
      <c r="GP112" s="75"/>
      <c r="GQ112" s="75"/>
      <c r="GR112" s="75"/>
      <c r="GS112" s="75"/>
      <c r="GT112" s="75"/>
      <c r="GU112" s="75"/>
      <c r="GV112" s="75"/>
      <c r="GW112" s="75"/>
      <c r="GX112" s="75"/>
      <c r="GY112" s="75"/>
      <c r="GZ112" s="75"/>
      <c r="HA112" s="75"/>
      <c r="HB112" s="75"/>
      <c r="HC112" s="75"/>
      <c r="HD112" s="75"/>
      <c r="HE112" s="75"/>
      <c r="HF112" s="75"/>
      <c r="HG112" s="75"/>
      <c r="HH112" s="75"/>
      <c r="HI112" s="75"/>
      <c r="HJ112" s="75"/>
      <c r="HK112" s="75"/>
      <c r="HL112" s="75"/>
      <c r="HM112" s="75"/>
      <c r="HN112" s="75"/>
      <c r="HO112" s="75"/>
      <c r="HP112" s="75"/>
      <c r="HQ112" s="75"/>
      <c r="HR112" s="75"/>
      <c r="HS112" s="75"/>
    </row>
    <row r="113" spans="1:227" s="76" customFormat="1" ht="18" customHeight="1">
      <c r="A113" s="84"/>
      <c r="B113" s="96"/>
      <c r="C113" s="57">
        <v>2026</v>
      </c>
      <c r="D113" s="23">
        <f>SUM(E113:I113)</f>
        <v>2163.6</v>
      </c>
      <c r="E113" s="23">
        <f t="shared" si="39"/>
        <v>244.7</v>
      </c>
      <c r="F113" s="23">
        <f t="shared" si="39"/>
        <v>1724.2</v>
      </c>
      <c r="G113" s="23">
        <f t="shared" si="39"/>
        <v>0</v>
      </c>
      <c r="H113" s="23">
        <f t="shared" si="39"/>
        <v>194.7</v>
      </c>
      <c r="I113" s="23">
        <f t="shared" si="39"/>
        <v>0</v>
      </c>
      <c r="J113" s="50"/>
      <c r="K113" s="50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  <c r="DH113" s="75"/>
      <c r="DI113" s="75"/>
      <c r="DJ113" s="75"/>
      <c r="DK113" s="75"/>
      <c r="DL113" s="75"/>
      <c r="DM113" s="75"/>
      <c r="DN113" s="75"/>
      <c r="DO113" s="75"/>
      <c r="DP113" s="75"/>
      <c r="DQ113" s="75"/>
      <c r="DR113" s="75"/>
      <c r="DS113" s="75"/>
      <c r="DT113" s="75"/>
      <c r="DU113" s="75"/>
      <c r="DV113" s="75"/>
      <c r="DW113" s="75"/>
      <c r="DX113" s="75"/>
      <c r="DY113" s="75"/>
      <c r="DZ113" s="75"/>
      <c r="EA113" s="75"/>
      <c r="EB113" s="75"/>
      <c r="EC113" s="75"/>
      <c r="ED113" s="75"/>
      <c r="EE113" s="75"/>
      <c r="EF113" s="75"/>
      <c r="EG113" s="75"/>
      <c r="EH113" s="75"/>
      <c r="EI113" s="75"/>
      <c r="EJ113" s="75"/>
      <c r="EK113" s="75"/>
      <c r="EL113" s="75"/>
      <c r="EM113" s="75"/>
      <c r="EN113" s="75"/>
      <c r="EO113" s="75"/>
      <c r="EP113" s="75"/>
      <c r="EQ113" s="75"/>
      <c r="ER113" s="75"/>
      <c r="ES113" s="75"/>
      <c r="ET113" s="75"/>
      <c r="EU113" s="75"/>
      <c r="EV113" s="75"/>
      <c r="EW113" s="75"/>
      <c r="EX113" s="75"/>
      <c r="EY113" s="75"/>
      <c r="EZ113" s="75"/>
      <c r="FA113" s="75"/>
      <c r="FB113" s="75"/>
      <c r="FC113" s="75"/>
      <c r="FD113" s="75"/>
      <c r="FE113" s="75"/>
      <c r="FF113" s="75"/>
      <c r="FG113" s="75"/>
      <c r="FH113" s="75"/>
      <c r="FI113" s="75"/>
      <c r="FJ113" s="75"/>
      <c r="FK113" s="75"/>
      <c r="FL113" s="75"/>
      <c r="FM113" s="75"/>
      <c r="FN113" s="75"/>
      <c r="FO113" s="75"/>
      <c r="FP113" s="75"/>
      <c r="FQ113" s="75"/>
      <c r="FR113" s="75"/>
      <c r="FS113" s="75"/>
      <c r="FT113" s="75"/>
      <c r="FU113" s="75"/>
      <c r="FV113" s="75"/>
      <c r="FW113" s="75"/>
      <c r="FX113" s="75"/>
      <c r="FY113" s="75"/>
      <c r="FZ113" s="75"/>
      <c r="GA113" s="75"/>
      <c r="GB113" s="75"/>
      <c r="GC113" s="75"/>
      <c r="GD113" s="75"/>
      <c r="GE113" s="75"/>
      <c r="GF113" s="75"/>
      <c r="GG113" s="75"/>
      <c r="GH113" s="75"/>
      <c r="GI113" s="75"/>
      <c r="GJ113" s="75"/>
      <c r="GK113" s="75"/>
      <c r="GL113" s="75"/>
      <c r="GM113" s="75"/>
      <c r="GN113" s="75"/>
      <c r="GO113" s="75"/>
      <c r="GP113" s="75"/>
      <c r="GQ113" s="75"/>
      <c r="GR113" s="75"/>
      <c r="GS113" s="75"/>
      <c r="GT113" s="75"/>
      <c r="GU113" s="75"/>
      <c r="GV113" s="75"/>
      <c r="GW113" s="75"/>
      <c r="GX113" s="75"/>
      <c r="GY113" s="75"/>
      <c r="GZ113" s="75"/>
      <c r="HA113" s="75"/>
      <c r="HB113" s="75"/>
      <c r="HC113" s="75"/>
      <c r="HD113" s="75"/>
      <c r="HE113" s="75"/>
      <c r="HF113" s="75"/>
      <c r="HG113" s="75"/>
      <c r="HH113" s="75"/>
      <c r="HI113" s="75"/>
      <c r="HJ113" s="75"/>
      <c r="HK113" s="75"/>
      <c r="HL113" s="75"/>
      <c r="HM113" s="75"/>
      <c r="HN113" s="75"/>
      <c r="HO113" s="75"/>
      <c r="HP113" s="75"/>
      <c r="HQ113" s="75"/>
      <c r="HR113" s="75"/>
      <c r="HS113" s="75"/>
    </row>
    <row r="114" spans="1:227" s="76" customFormat="1" ht="18" customHeight="1">
      <c r="A114" s="84"/>
      <c r="B114" s="96"/>
      <c r="C114" s="57">
        <v>2027</v>
      </c>
      <c r="D114" s="23">
        <f>SUM(E114:I114)</f>
        <v>0</v>
      </c>
      <c r="E114" s="23">
        <f t="shared" si="39"/>
        <v>0</v>
      </c>
      <c r="F114" s="23">
        <f t="shared" si="39"/>
        <v>0</v>
      </c>
      <c r="G114" s="23">
        <f t="shared" si="39"/>
        <v>0</v>
      </c>
      <c r="H114" s="23">
        <f t="shared" si="39"/>
        <v>0</v>
      </c>
      <c r="I114" s="23">
        <f t="shared" si="39"/>
        <v>0</v>
      </c>
      <c r="J114" s="50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  <c r="DH114" s="75"/>
      <c r="DI114" s="75"/>
      <c r="DJ114" s="75"/>
      <c r="DK114" s="75"/>
      <c r="DL114" s="75"/>
      <c r="DM114" s="75"/>
      <c r="DN114" s="75"/>
      <c r="DO114" s="75"/>
      <c r="DP114" s="75"/>
      <c r="DQ114" s="75"/>
      <c r="DR114" s="75"/>
      <c r="DS114" s="75"/>
      <c r="DT114" s="75"/>
      <c r="DU114" s="75"/>
      <c r="DV114" s="75"/>
      <c r="DW114" s="75"/>
      <c r="DX114" s="75"/>
      <c r="DY114" s="75"/>
      <c r="DZ114" s="75"/>
      <c r="EA114" s="75"/>
      <c r="EB114" s="75"/>
      <c r="EC114" s="75"/>
      <c r="ED114" s="75"/>
      <c r="EE114" s="75"/>
      <c r="EF114" s="75"/>
      <c r="EG114" s="75"/>
      <c r="EH114" s="75"/>
      <c r="EI114" s="75"/>
      <c r="EJ114" s="75"/>
      <c r="EK114" s="75"/>
      <c r="EL114" s="75"/>
      <c r="EM114" s="75"/>
      <c r="EN114" s="75"/>
      <c r="EO114" s="75"/>
      <c r="EP114" s="75"/>
      <c r="EQ114" s="75"/>
      <c r="ER114" s="75"/>
      <c r="ES114" s="75"/>
      <c r="ET114" s="75"/>
      <c r="EU114" s="75"/>
      <c r="EV114" s="75"/>
      <c r="EW114" s="75"/>
      <c r="EX114" s="75"/>
      <c r="EY114" s="75"/>
      <c r="EZ114" s="75"/>
      <c r="FA114" s="75"/>
      <c r="FB114" s="75"/>
      <c r="FC114" s="75"/>
      <c r="FD114" s="75"/>
      <c r="FE114" s="75"/>
      <c r="FF114" s="75"/>
      <c r="FG114" s="75"/>
      <c r="FH114" s="75"/>
      <c r="FI114" s="75"/>
      <c r="FJ114" s="75"/>
      <c r="FK114" s="75"/>
      <c r="FL114" s="75"/>
      <c r="FM114" s="75"/>
      <c r="FN114" s="75"/>
      <c r="FO114" s="75"/>
      <c r="FP114" s="75"/>
      <c r="FQ114" s="75"/>
      <c r="FR114" s="75"/>
      <c r="FS114" s="75"/>
      <c r="FT114" s="75"/>
      <c r="FU114" s="75"/>
      <c r="FV114" s="75"/>
      <c r="FW114" s="75"/>
      <c r="FX114" s="75"/>
      <c r="FY114" s="75"/>
      <c r="FZ114" s="75"/>
      <c r="GA114" s="75"/>
      <c r="GB114" s="75"/>
      <c r="GC114" s="75"/>
      <c r="GD114" s="75"/>
      <c r="GE114" s="75"/>
      <c r="GF114" s="75"/>
      <c r="GG114" s="75"/>
      <c r="GH114" s="75"/>
      <c r="GI114" s="75"/>
      <c r="GJ114" s="75"/>
      <c r="GK114" s="75"/>
      <c r="GL114" s="75"/>
      <c r="GM114" s="75"/>
      <c r="GN114" s="75"/>
      <c r="GO114" s="75"/>
      <c r="GP114" s="75"/>
      <c r="GQ114" s="75"/>
      <c r="GR114" s="75"/>
      <c r="GS114" s="75"/>
      <c r="GT114" s="75"/>
      <c r="GU114" s="75"/>
      <c r="GV114" s="75"/>
      <c r="GW114" s="75"/>
      <c r="GX114" s="75"/>
      <c r="GY114" s="75"/>
      <c r="GZ114" s="75"/>
      <c r="HA114" s="75"/>
      <c r="HB114" s="75"/>
      <c r="HC114" s="75"/>
      <c r="HD114" s="75"/>
      <c r="HE114" s="75"/>
      <c r="HF114" s="75"/>
      <c r="HG114" s="75"/>
      <c r="HH114" s="75"/>
      <c r="HI114" s="75"/>
      <c r="HJ114" s="75"/>
      <c r="HK114" s="75"/>
      <c r="HL114" s="75"/>
      <c r="HM114" s="75"/>
      <c r="HN114" s="75"/>
      <c r="HO114" s="75"/>
      <c r="HP114" s="75"/>
      <c r="HQ114" s="75"/>
      <c r="HR114" s="75"/>
      <c r="HS114" s="75"/>
    </row>
    <row r="115" spans="1:227" s="6" customFormat="1" ht="18" customHeight="1">
      <c r="A115" s="84"/>
      <c r="B115" s="97"/>
      <c r="C115" s="57" t="s">
        <v>16</v>
      </c>
      <c r="D115" s="16">
        <f>SUM(D111:D114)</f>
        <v>73328.700000000012</v>
      </c>
      <c r="E115" s="16">
        <f t="shared" ref="E115:I115" si="40">SUM(E111:E114)</f>
        <v>1224</v>
      </c>
      <c r="F115" s="16">
        <f t="shared" si="40"/>
        <v>57067.199999999997</v>
      </c>
      <c r="G115" s="16">
        <f t="shared" si="40"/>
        <v>12643.9</v>
      </c>
      <c r="H115" s="16">
        <f t="shared" si="40"/>
        <v>2393.6</v>
      </c>
      <c r="I115" s="16">
        <f t="shared" si="40"/>
        <v>0</v>
      </c>
      <c r="J115" s="40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</row>
    <row r="116" spans="1:227" s="6" customFormat="1" ht="18" customHeight="1">
      <c r="A116" s="84" t="s">
        <v>26</v>
      </c>
      <c r="B116" s="86"/>
      <c r="C116" s="57">
        <v>2024</v>
      </c>
      <c r="D116" s="16">
        <f t="shared" ref="D116:I119" si="41">D121+D126</f>
        <v>4904.1000000000004</v>
      </c>
      <c r="E116" s="16">
        <f t="shared" si="41"/>
        <v>0</v>
      </c>
      <c r="F116" s="16">
        <f t="shared" si="41"/>
        <v>4560.8</v>
      </c>
      <c r="G116" s="16">
        <f t="shared" si="41"/>
        <v>0</v>
      </c>
      <c r="H116" s="16">
        <f t="shared" si="41"/>
        <v>343.3</v>
      </c>
      <c r="I116" s="16">
        <f t="shared" si="41"/>
        <v>0</v>
      </c>
      <c r="J116" s="40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</row>
    <row r="117" spans="1:227" s="72" customFormat="1" ht="18" customHeight="1">
      <c r="A117" s="84"/>
      <c r="B117" s="87"/>
      <c r="C117" s="57">
        <v>2025</v>
      </c>
      <c r="D117" s="16">
        <f t="shared" si="41"/>
        <v>14639</v>
      </c>
      <c r="E117" s="16">
        <f t="shared" si="41"/>
        <v>0</v>
      </c>
      <c r="F117" s="16">
        <f t="shared" si="41"/>
        <v>11949</v>
      </c>
      <c r="G117" s="16">
        <f t="shared" si="41"/>
        <v>2690</v>
      </c>
      <c r="H117" s="16">
        <f t="shared" si="41"/>
        <v>0</v>
      </c>
      <c r="I117" s="16">
        <f t="shared" si="41"/>
        <v>0</v>
      </c>
      <c r="J117" s="51"/>
      <c r="K117" s="51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  <c r="EF117" s="73"/>
      <c r="EG117" s="73"/>
      <c r="EH117" s="73"/>
      <c r="EI117" s="73"/>
      <c r="EJ117" s="73"/>
      <c r="EK117" s="73"/>
      <c r="EL117" s="73"/>
      <c r="EM117" s="73"/>
      <c r="EN117" s="73"/>
      <c r="EO117" s="73"/>
      <c r="EP117" s="73"/>
      <c r="EQ117" s="73"/>
      <c r="ER117" s="73"/>
      <c r="ES117" s="73"/>
      <c r="ET117" s="73"/>
      <c r="EU117" s="73"/>
      <c r="EV117" s="73"/>
      <c r="EW117" s="73"/>
      <c r="EX117" s="73"/>
      <c r="EY117" s="73"/>
      <c r="EZ117" s="73"/>
      <c r="FA117" s="73"/>
      <c r="FB117" s="73"/>
      <c r="FC117" s="73"/>
      <c r="FD117" s="73"/>
      <c r="FE117" s="73"/>
      <c r="FF117" s="73"/>
      <c r="FG117" s="73"/>
      <c r="FH117" s="73"/>
      <c r="FI117" s="73"/>
      <c r="FJ117" s="73"/>
      <c r="FK117" s="73"/>
      <c r="FL117" s="73"/>
      <c r="FM117" s="73"/>
      <c r="FN117" s="73"/>
      <c r="FO117" s="73"/>
      <c r="FP117" s="73"/>
      <c r="FQ117" s="73"/>
      <c r="FR117" s="73"/>
      <c r="FS117" s="73"/>
      <c r="FT117" s="73"/>
      <c r="FU117" s="73"/>
      <c r="FV117" s="73"/>
      <c r="FW117" s="73"/>
      <c r="FX117" s="73"/>
      <c r="FY117" s="73"/>
      <c r="FZ117" s="73"/>
      <c r="GA117" s="73"/>
      <c r="GB117" s="73"/>
      <c r="GC117" s="73"/>
      <c r="GD117" s="73"/>
      <c r="GE117" s="73"/>
      <c r="GF117" s="73"/>
      <c r="GG117" s="73"/>
      <c r="GH117" s="73"/>
      <c r="GI117" s="73"/>
      <c r="GJ117" s="73"/>
      <c r="GK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</row>
    <row r="118" spans="1:227" s="72" customFormat="1" ht="18" customHeight="1">
      <c r="A118" s="84"/>
      <c r="B118" s="87"/>
      <c r="C118" s="57">
        <v>2026</v>
      </c>
      <c r="D118" s="16">
        <f t="shared" si="41"/>
        <v>0</v>
      </c>
      <c r="E118" s="16">
        <f t="shared" si="41"/>
        <v>0</v>
      </c>
      <c r="F118" s="16">
        <f t="shared" si="41"/>
        <v>0</v>
      </c>
      <c r="G118" s="16">
        <f t="shared" si="41"/>
        <v>0</v>
      </c>
      <c r="H118" s="16">
        <f t="shared" si="41"/>
        <v>0</v>
      </c>
      <c r="I118" s="16">
        <f t="shared" si="41"/>
        <v>0</v>
      </c>
      <c r="J118" s="51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3"/>
      <c r="AU118" s="73"/>
      <c r="AV118" s="73"/>
      <c r="AW118" s="73"/>
      <c r="AX118" s="73"/>
      <c r="AY118" s="73"/>
      <c r="AZ118" s="73"/>
      <c r="BA118" s="73"/>
      <c r="BB118" s="73"/>
      <c r="BC118" s="73"/>
      <c r="BD118" s="73"/>
      <c r="BE118" s="73"/>
      <c r="BF118" s="73"/>
      <c r="BG118" s="73"/>
      <c r="BH118" s="73"/>
      <c r="BI118" s="73"/>
      <c r="BJ118" s="73"/>
      <c r="BK118" s="73"/>
      <c r="BL118" s="73"/>
      <c r="BM118" s="73"/>
      <c r="BN118" s="73"/>
      <c r="BO118" s="73"/>
      <c r="BP118" s="73"/>
      <c r="BQ118" s="73"/>
      <c r="BR118" s="73"/>
      <c r="BS118" s="73"/>
      <c r="BT118" s="73"/>
      <c r="BU118" s="73"/>
      <c r="BV118" s="73"/>
      <c r="BW118" s="73"/>
      <c r="BX118" s="73"/>
      <c r="BY118" s="73"/>
      <c r="BZ118" s="73"/>
      <c r="CA118" s="73"/>
      <c r="CB118" s="73"/>
      <c r="CC118" s="73"/>
      <c r="CD118" s="73"/>
      <c r="CE118" s="73"/>
      <c r="CF118" s="73"/>
      <c r="CG118" s="73"/>
      <c r="CH118" s="73"/>
      <c r="CI118" s="73"/>
      <c r="CJ118" s="73"/>
      <c r="CK118" s="73"/>
      <c r="CL118" s="73"/>
      <c r="CM118" s="73"/>
      <c r="CN118" s="73"/>
      <c r="CO118" s="73"/>
      <c r="CP118" s="73"/>
      <c r="CQ118" s="73"/>
      <c r="CR118" s="73"/>
      <c r="CS118" s="73"/>
      <c r="CT118" s="73"/>
      <c r="CU118" s="73"/>
      <c r="CV118" s="73"/>
      <c r="CW118" s="73"/>
      <c r="CX118" s="73"/>
      <c r="CY118" s="73"/>
      <c r="CZ118" s="73"/>
      <c r="DA118" s="73"/>
      <c r="DB118" s="73"/>
      <c r="DC118" s="73"/>
      <c r="DD118" s="73"/>
      <c r="DE118" s="73"/>
      <c r="DF118" s="73"/>
      <c r="DG118" s="73"/>
      <c r="DH118" s="73"/>
      <c r="DI118" s="73"/>
      <c r="DJ118" s="73"/>
      <c r="DK118" s="73"/>
      <c r="DL118" s="73"/>
      <c r="DM118" s="73"/>
      <c r="DN118" s="73"/>
      <c r="DO118" s="73"/>
      <c r="DP118" s="73"/>
      <c r="DQ118" s="73"/>
      <c r="DR118" s="73"/>
      <c r="DS118" s="73"/>
      <c r="DT118" s="73"/>
      <c r="DU118" s="73"/>
      <c r="DV118" s="73"/>
      <c r="DW118" s="73"/>
      <c r="DX118" s="73"/>
      <c r="DY118" s="73"/>
      <c r="DZ118" s="73"/>
      <c r="EA118" s="73"/>
      <c r="EB118" s="73"/>
      <c r="EC118" s="73"/>
      <c r="ED118" s="73"/>
      <c r="EE118" s="73"/>
      <c r="EF118" s="73"/>
      <c r="EG118" s="73"/>
      <c r="EH118" s="73"/>
      <c r="EI118" s="73"/>
      <c r="EJ118" s="73"/>
      <c r="EK118" s="73"/>
      <c r="EL118" s="73"/>
      <c r="EM118" s="73"/>
      <c r="EN118" s="73"/>
      <c r="EO118" s="73"/>
      <c r="EP118" s="73"/>
      <c r="EQ118" s="73"/>
      <c r="ER118" s="73"/>
      <c r="ES118" s="73"/>
      <c r="ET118" s="73"/>
      <c r="EU118" s="73"/>
      <c r="EV118" s="73"/>
      <c r="EW118" s="73"/>
      <c r="EX118" s="73"/>
      <c r="EY118" s="73"/>
      <c r="EZ118" s="73"/>
      <c r="FA118" s="73"/>
      <c r="FB118" s="73"/>
      <c r="FC118" s="73"/>
      <c r="FD118" s="73"/>
      <c r="FE118" s="73"/>
      <c r="FF118" s="73"/>
      <c r="FG118" s="73"/>
      <c r="FH118" s="73"/>
      <c r="FI118" s="73"/>
      <c r="FJ118" s="73"/>
      <c r="FK118" s="73"/>
      <c r="FL118" s="73"/>
      <c r="FM118" s="73"/>
      <c r="FN118" s="73"/>
      <c r="FO118" s="73"/>
      <c r="FP118" s="73"/>
      <c r="FQ118" s="73"/>
      <c r="FR118" s="73"/>
      <c r="FS118" s="73"/>
      <c r="FT118" s="73"/>
      <c r="FU118" s="73"/>
      <c r="FV118" s="73"/>
      <c r="FW118" s="73"/>
      <c r="FX118" s="73"/>
      <c r="FY118" s="73"/>
      <c r="FZ118" s="73"/>
      <c r="GA118" s="73"/>
      <c r="GB118" s="73"/>
      <c r="GC118" s="73"/>
      <c r="GD118" s="73"/>
      <c r="GE118" s="73"/>
      <c r="GF118" s="73"/>
      <c r="GG118" s="73"/>
      <c r="GH118" s="73"/>
      <c r="GI118" s="73"/>
      <c r="GJ118" s="73"/>
      <c r="GK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</row>
    <row r="119" spans="1:227" s="72" customFormat="1" ht="18" customHeight="1">
      <c r="A119" s="84"/>
      <c r="B119" s="87"/>
      <c r="C119" s="57">
        <v>2027</v>
      </c>
      <c r="D119" s="16">
        <f t="shared" si="41"/>
        <v>0</v>
      </c>
      <c r="E119" s="16">
        <f t="shared" si="41"/>
        <v>0</v>
      </c>
      <c r="F119" s="16">
        <f t="shared" si="41"/>
        <v>0</v>
      </c>
      <c r="G119" s="16">
        <f t="shared" si="41"/>
        <v>0</v>
      </c>
      <c r="H119" s="16">
        <f>H124+H129</f>
        <v>0</v>
      </c>
      <c r="I119" s="16">
        <f>I124+I129</f>
        <v>0</v>
      </c>
      <c r="J119" s="51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  <c r="DD119" s="73"/>
      <c r="DE119" s="73"/>
      <c r="DF119" s="73"/>
      <c r="DG119" s="73"/>
      <c r="DH119" s="73"/>
      <c r="DI119" s="73"/>
      <c r="DJ119" s="73"/>
      <c r="DK119" s="73"/>
      <c r="DL119" s="73"/>
      <c r="DM119" s="73"/>
      <c r="DN119" s="73"/>
      <c r="DO119" s="73"/>
      <c r="DP119" s="73"/>
      <c r="DQ119" s="73"/>
      <c r="DR119" s="73"/>
      <c r="DS119" s="73"/>
      <c r="DT119" s="73"/>
      <c r="DU119" s="73"/>
      <c r="DV119" s="73"/>
      <c r="DW119" s="73"/>
      <c r="DX119" s="73"/>
      <c r="DY119" s="73"/>
      <c r="DZ119" s="73"/>
      <c r="EA119" s="73"/>
      <c r="EB119" s="73"/>
      <c r="EC119" s="73"/>
      <c r="ED119" s="73"/>
      <c r="EE119" s="73"/>
      <c r="EF119" s="73"/>
      <c r="EG119" s="73"/>
      <c r="EH119" s="73"/>
      <c r="EI119" s="73"/>
      <c r="EJ119" s="73"/>
      <c r="EK119" s="73"/>
      <c r="EL119" s="73"/>
      <c r="EM119" s="73"/>
      <c r="EN119" s="73"/>
      <c r="EO119" s="73"/>
      <c r="EP119" s="73"/>
      <c r="EQ119" s="73"/>
      <c r="ER119" s="73"/>
      <c r="ES119" s="73"/>
      <c r="ET119" s="73"/>
      <c r="EU119" s="73"/>
      <c r="EV119" s="73"/>
      <c r="EW119" s="73"/>
      <c r="EX119" s="73"/>
      <c r="EY119" s="73"/>
      <c r="EZ119" s="73"/>
      <c r="FA119" s="73"/>
      <c r="FB119" s="73"/>
      <c r="FC119" s="73"/>
      <c r="FD119" s="73"/>
      <c r="FE119" s="73"/>
      <c r="FF119" s="73"/>
      <c r="FG119" s="73"/>
      <c r="FH119" s="73"/>
      <c r="FI119" s="73"/>
      <c r="FJ119" s="73"/>
      <c r="FK119" s="73"/>
      <c r="FL119" s="73"/>
      <c r="FM119" s="73"/>
      <c r="FN119" s="73"/>
      <c r="FO119" s="73"/>
      <c r="FP119" s="73"/>
      <c r="FQ119" s="73"/>
      <c r="FR119" s="73"/>
      <c r="FS119" s="73"/>
      <c r="FT119" s="73"/>
      <c r="FU119" s="73"/>
      <c r="FV119" s="73"/>
      <c r="FW119" s="73"/>
      <c r="FX119" s="73"/>
      <c r="FY119" s="73"/>
      <c r="FZ119" s="73"/>
      <c r="GA119" s="73"/>
      <c r="GB119" s="73"/>
      <c r="GC119" s="73"/>
      <c r="GD119" s="73"/>
      <c r="GE119" s="73"/>
      <c r="GF119" s="73"/>
      <c r="GG119" s="73"/>
      <c r="GH119" s="73"/>
      <c r="GI119" s="73"/>
      <c r="GJ119" s="73"/>
      <c r="GK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</row>
    <row r="120" spans="1:227" s="6" customFormat="1" ht="18" customHeight="1">
      <c r="A120" s="84"/>
      <c r="B120" s="88"/>
      <c r="C120" s="57" t="s">
        <v>16</v>
      </c>
      <c r="D120" s="16">
        <f>SUM(D116:D119)</f>
        <v>19543.099999999999</v>
      </c>
      <c r="E120" s="16">
        <f t="shared" ref="E120:I120" si="42">SUM(E116:E119)</f>
        <v>0</v>
      </c>
      <c r="F120" s="16">
        <f t="shared" si="42"/>
        <v>16509.8</v>
      </c>
      <c r="G120" s="16">
        <f t="shared" si="42"/>
        <v>2690</v>
      </c>
      <c r="H120" s="16">
        <f t="shared" si="42"/>
        <v>343.3</v>
      </c>
      <c r="I120" s="16">
        <f t="shared" si="42"/>
        <v>0</v>
      </c>
      <c r="J120" s="40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</row>
    <row r="121" spans="1:227" s="6" customFormat="1" ht="18" customHeight="1">
      <c r="A121" s="92" t="s">
        <v>21</v>
      </c>
      <c r="B121" s="86"/>
      <c r="C121" s="58">
        <v>2024</v>
      </c>
      <c r="D121" s="15">
        <f>SUM(E121:I121)</f>
        <v>4904.1000000000004</v>
      </c>
      <c r="E121" s="15">
        <v>0</v>
      </c>
      <c r="F121" s="15">
        <v>4560.8</v>
      </c>
      <c r="G121" s="15">
        <v>0</v>
      </c>
      <c r="H121" s="15">
        <v>343.3</v>
      </c>
      <c r="I121" s="15">
        <v>0</v>
      </c>
      <c r="J121" s="42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</row>
    <row r="122" spans="1:227" s="62" customFormat="1" ht="18" customHeight="1">
      <c r="A122" s="93"/>
      <c r="B122" s="87"/>
      <c r="C122" s="58">
        <v>2025</v>
      </c>
      <c r="D122" s="15">
        <f t="shared" ref="D122:D123" si="43">SUM(E122:I122)</f>
        <v>5448.4</v>
      </c>
      <c r="E122" s="15">
        <v>0</v>
      </c>
      <c r="F122" s="15">
        <v>5067</v>
      </c>
      <c r="G122" s="15">
        <v>381.4</v>
      </c>
      <c r="H122" s="15">
        <v>0</v>
      </c>
      <c r="I122" s="15">
        <v>0</v>
      </c>
      <c r="J122" s="52"/>
      <c r="K122" s="52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  <c r="GG122" s="61"/>
      <c r="GH122" s="61"/>
      <c r="GI122" s="61"/>
      <c r="GJ122" s="61"/>
      <c r="GK122" s="61"/>
      <c r="GL122" s="61"/>
      <c r="GM122" s="61"/>
      <c r="GN122" s="61"/>
      <c r="GO122" s="61"/>
      <c r="GP122" s="61"/>
      <c r="GQ122" s="61"/>
      <c r="GR122" s="61"/>
      <c r="GS122" s="61"/>
      <c r="GT122" s="61"/>
      <c r="GU122" s="61"/>
      <c r="GV122" s="61"/>
      <c r="GW122" s="61"/>
      <c r="GX122" s="61"/>
      <c r="GY122" s="61"/>
      <c r="GZ122" s="61"/>
      <c r="HA122" s="61"/>
      <c r="HB122" s="61"/>
      <c r="HC122" s="61"/>
      <c r="HD122" s="61"/>
      <c r="HE122" s="61"/>
      <c r="HF122" s="61"/>
      <c r="HG122" s="61"/>
      <c r="HH122" s="61"/>
      <c r="HI122" s="61"/>
      <c r="HJ122" s="61"/>
      <c r="HK122" s="61"/>
      <c r="HL122" s="61"/>
      <c r="HM122" s="61"/>
      <c r="HN122" s="61"/>
      <c r="HO122" s="61"/>
      <c r="HP122" s="61"/>
      <c r="HQ122" s="61"/>
      <c r="HR122" s="61"/>
      <c r="HS122" s="61"/>
    </row>
    <row r="123" spans="1:227" s="62" customFormat="1" ht="18" customHeight="1">
      <c r="A123" s="93"/>
      <c r="B123" s="87"/>
      <c r="C123" s="58">
        <v>2026</v>
      </c>
      <c r="D123" s="15">
        <f t="shared" si="43"/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52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</row>
    <row r="124" spans="1:227" s="62" customFormat="1" ht="18" customHeight="1">
      <c r="A124" s="93"/>
      <c r="B124" s="87"/>
      <c r="C124" s="58">
        <v>2027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52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  <c r="GG124" s="61"/>
      <c r="GH124" s="61"/>
      <c r="GI124" s="61"/>
      <c r="GJ124" s="61"/>
      <c r="GK124" s="61"/>
      <c r="GL124" s="61"/>
      <c r="GM124" s="61"/>
      <c r="GN124" s="61"/>
      <c r="GO124" s="61"/>
      <c r="GP124" s="61"/>
      <c r="GQ124" s="61"/>
      <c r="GR124" s="61"/>
      <c r="GS124" s="61"/>
      <c r="GT124" s="61"/>
      <c r="GU124" s="61"/>
      <c r="GV124" s="61"/>
      <c r="GW124" s="61"/>
      <c r="GX124" s="61"/>
      <c r="GY124" s="61"/>
      <c r="GZ124" s="61"/>
      <c r="HA124" s="61"/>
      <c r="HB124" s="61"/>
      <c r="HC124" s="61"/>
      <c r="HD124" s="61"/>
      <c r="HE124" s="61"/>
      <c r="HF124" s="61"/>
      <c r="HG124" s="61"/>
      <c r="HH124" s="61"/>
      <c r="HI124" s="61"/>
      <c r="HJ124" s="61"/>
      <c r="HK124" s="61"/>
      <c r="HL124" s="61"/>
      <c r="HM124" s="61"/>
      <c r="HN124" s="61"/>
      <c r="HO124" s="61"/>
      <c r="HP124" s="61"/>
      <c r="HQ124" s="61"/>
      <c r="HR124" s="61"/>
      <c r="HS124" s="61"/>
    </row>
    <row r="125" spans="1:227" s="6" customFormat="1" ht="18" customHeight="1">
      <c r="A125" s="94"/>
      <c r="B125" s="88"/>
      <c r="C125" s="58" t="s">
        <v>16</v>
      </c>
      <c r="D125" s="15">
        <f>SUM(D121:D124)</f>
        <v>10352.5</v>
      </c>
      <c r="E125" s="15">
        <f t="shared" ref="E125:I125" si="44">SUM(E121:E124)</f>
        <v>0</v>
      </c>
      <c r="F125" s="15">
        <f t="shared" si="44"/>
        <v>9627.7999999999993</v>
      </c>
      <c r="G125" s="15">
        <f t="shared" si="44"/>
        <v>381.4</v>
      </c>
      <c r="H125" s="15">
        <f t="shared" si="44"/>
        <v>343.3</v>
      </c>
      <c r="I125" s="15">
        <f t="shared" si="44"/>
        <v>0</v>
      </c>
      <c r="J125" s="42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</row>
    <row r="126" spans="1:227" s="6" customFormat="1" ht="18" customHeight="1">
      <c r="A126" s="92" t="s">
        <v>27</v>
      </c>
      <c r="B126" s="86"/>
      <c r="C126" s="58">
        <v>2024</v>
      </c>
      <c r="D126" s="15">
        <f>SUM(E126:I126)</f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42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</row>
    <row r="127" spans="1:227" s="62" customFormat="1" ht="18" customHeight="1">
      <c r="A127" s="93"/>
      <c r="B127" s="87"/>
      <c r="C127" s="58">
        <v>2025</v>
      </c>
      <c r="D127" s="15">
        <f>SUM(E127:I127)</f>
        <v>9190.6</v>
      </c>
      <c r="E127" s="15">
        <v>0</v>
      </c>
      <c r="F127" s="15">
        <f>30670.3-23788.3</f>
        <v>6882</v>
      </c>
      <c r="G127" s="15">
        <v>2308.6</v>
      </c>
      <c r="H127" s="15">
        <v>0</v>
      </c>
      <c r="I127" s="15">
        <v>0</v>
      </c>
      <c r="J127" s="52"/>
      <c r="K127" s="52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</row>
    <row r="128" spans="1:227" s="62" customFormat="1" ht="18" customHeight="1">
      <c r="A128" s="93"/>
      <c r="B128" s="87"/>
      <c r="C128" s="58">
        <v>2026</v>
      </c>
      <c r="D128" s="15">
        <f>SUM(E128:I128)</f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52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</row>
    <row r="129" spans="1:227" s="62" customFormat="1" ht="18" customHeight="1">
      <c r="A129" s="93"/>
      <c r="B129" s="87"/>
      <c r="C129" s="58">
        <v>2027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52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</row>
    <row r="130" spans="1:227" s="6" customFormat="1" ht="18" customHeight="1">
      <c r="A130" s="94"/>
      <c r="B130" s="88"/>
      <c r="C130" s="58" t="s">
        <v>16</v>
      </c>
      <c r="D130" s="15">
        <f>SUM(D126:D129)</f>
        <v>9190.6</v>
      </c>
      <c r="E130" s="15">
        <f t="shared" ref="E130:I130" si="45">SUM(E126:E129)</f>
        <v>0</v>
      </c>
      <c r="F130" s="15">
        <f t="shared" si="45"/>
        <v>6882</v>
      </c>
      <c r="G130" s="15">
        <f t="shared" si="45"/>
        <v>2308.6</v>
      </c>
      <c r="H130" s="15">
        <f t="shared" si="45"/>
        <v>0</v>
      </c>
      <c r="I130" s="15">
        <f t="shared" si="45"/>
        <v>0</v>
      </c>
      <c r="J130" s="42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</row>
    <row r="131" spans="1:227" s="6" customFormat="1" ht="18" customHeight="1">
      <c r="A131" s="100" t="s">
        <v>28</v>
      </c>
      <c r="B131" s="86"/>
      <c r="C131" s="57">
        <v>2024</v>
      </c>
      <c r="D131" s="16">
        <f t="shared" ref="D131:H131" si="46">D133</f>
        <v>10215</v>
      </c>
      <c r="E131" s="16">
        <f t="shared" si="46"/>
        <v>0</v>
      </c>
      <c r="F131" s="16">
        <f t="shared" si="46"/>
        <v>9500</v>
      </c>
      <c r="G131" s="16">
        <f t="shared" si="46"/>
        <v>0</v>
      </c>
      <c r="H131" s="16">
        <f t="shared" si="46"/>
        <v>715</v>
      </c>
      <c r="I131" s="16">
        <v>0</v>
      </c>
      <c r="J131" s="40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</row>
    <row r="132" spans="1:227" s="6" customFormat="1" ht="72" customHeight="1">
      <c r="A132" s="101"/>
      <c r="B132" s="88"/>
      <c r="C132" s="57" t="s">
        <v>16</v>
      </c>
      <c r="D132" s="16">
        <f t="shared" ref="D132:I132" si="47">SUM(D131:D131)</f>
        <v>10215</v>
      </c>
      <c r="E132" s="16">
        <f t="shared" si="47"/>
        <v>0</v>
      </c>
      <c r="F132" s="16">
        <f t="shared" si="47"/>
        <v>9500</v>
      </c>
      <c r="G132" s="16">
        <f t="shared" si="47"/>
        <v>0</v>
      </c>
      <c r="H132" s="16">
        <f t="shared" si="47"/>
        <v>715</v>
      </c>
      <c r="I132" s="16">
        <f t="shared" si="47"/>
        <v>0</v>
      </c>
      <c r="J132" s="40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</row>
    <row r="133" spans="1:227" s="6" customFormat="1" ht="18" customHeight="1">
      <c r="A133" s="92" t="s">
        <v>25</v>
      </c>
      <c r="B133" s="86"/>
      <c r="C133" s="58">
        <v>2024</v>
      </c>
      <c r="D133" s="15">
        <f>SUM(E133:I133)</f>
        <v>10215</v>
      </c>
      <c r="E133" s="15">
        <v>0</v>
      </c>
      <c r="F133" s="15">
        <v>9500</v>
      </c>
      <c r="G133" s="15">
        <v>0</v>
      </c>
      <c r="H133" s="15">
        <v>715</v>
      </c>
      <c r="I133" s="15">
        <v>0</v>
      </c>
      <c r="J133" s="42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</row>
    <row r="134" spans="1:227" s="6" customFormat="1" ht="50.25" customHeight="1">
      <c r="A134" s="94"/>
      <c r="B134" s="88"/>
      <c r="C134" s="58" t="s">
        <v>16</v>
      </c>
      <c r="D134" s="15">
        <f t="shared" ref="D134:I134" si="48">SUM(D133:D133)</f>
        <v>10215</v>
      </c>
      <c r="E134" s="15">
        <f t="shared" si="48"/>
        <v>0</v>
      </c>
      <c r="F134" s="15">
        <f t="shared" si="48"/>
        <v>9500</v>
      </c>
      <c r="G134" s="15">
        <f t="shared" si="48"/>
        <v>0</v>
      </c>
      <c r="H134" s="15">
        <f t="shared" si="48"/>
        <v>715</v>
      </c>
      <c r="I134" s="15">
        <f t="shared" si="48"/>
        <v>0</v>
      </c>
      <c r="J134" s="42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</row>
    <row r="135" spans="1:227" s="6" customFormat="1" ht="21.75" customHeight="1">
      <c r="A135" s="84" t="s">
        <v>29</v>
      </c>
      <c r="B135" s="86"/>
      <c r="C135" s="57">
        <v>2024</v>
      </c>
      <c r="D135" s="16">
        <f t="shared" ref="D135:I137" si="49">D140</f>
        <v>4875.3</v>
      </c>
      <c r="E135" s="16">
        <f t="shared" si="49"/>
        <v>729.8</v>
      </c>
      <c r="F135" s="16">
        <f t="shared" si="49"/>
        <v>3804.3</v>
      </c>
      <c r="G135" s="16">
        <f t="shared" si="49"/>
        <v>0</v>
      </c>
      <c r="H135" s="16">
        <f t="shared" si="49"/>
        <v>341.2</v>
      </c>
      <c r="I135" s="16">
        <v>0</v>
      </c>
      <c r="J135" s="40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</row>
    <row r="136" spans="1:227" s="72" customFormat="1" ht="16.5" customHeight="1">
      <c r="A136" s="84"/>
      <c r="B136" s="87"/>
      <c r="C136" s="57">
        <v>2025</v>
      </c>
      <c r="D136" s="16">
        <f>D141</f>
        <v>2781.7</v>
      </c>
      <c r="E136" s="16">
        <f t="shared" si="49"/>
        <v>249.5</v>
      </c>
      <c r="F136" s="16">
        <f t="shared" si="49"/>
        <v>1732.8</v>
      </c>
      <c r="G136" s="16">
        <f t="shared" si="49"/>
        <v>0</v>
      </c>
      <c r="H136" s="16">
        <f t="shared" si="49"/>
        <v>799.4</v>
      </c>
      <c r="I136" s="16">
        <f>I141</f>
        <v>0</v>
      </c>
      <c r="J136" s="51"/>
      <c r="K136" s="51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</row>
    <row r="137" spans="1:227" s="72" customFormat="1" ht="20.25" customHeight="1">
      <c r="A137" s="84"/>
      <c r="B137" s="87"/>
      <c r="C137" s="57">
        <v>2026</v>
      </c>
      <c r="D137" s="16">
        <f>D142</f>
        <v>2163.6</v>
      </c>
      <c r="E137" s="16">
        <f t="shared" si="49"/>
        <v>244.7</v>
      </c>
      <c r="F137" s="16">
        <f t="shared" si="49"/>
        <v>1724.2</v>
      </c>
      <c r="G137" s="16">
        <f t="shared" si="49"/>
        <v>0</v>
      </c>
      <c r="H137" s="16">
        <f t="shared" si="49"/>
        <v>194.7</v>
      </c>
      <c r="I137" s="16">
        <f t="shared" si="49"/>
        <v>0</v>
      </c>
      <c r="J137" s="51"/>
      <c r="K137" s="51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/>
      <c r="CD137" s="73"/>
      <c r="CE137" s="73"/>
      <c r="CF137" s="73"/>
      <c r="CG137" s="73"/>
      <c r="CH137" s="73"/>
      <c r="CI137" s="73"/>
      <c r="CJ137" s="73"/>
      <c r="CK137" s="73"/>
      <c r="CL137" s="73"/>
      <c r="CM137" s="73"/>
      <c r="CN137" s="73"/>
      <c r="CO137" s="73"/>
      <c r="CP137" s="73"/>
      <c r="CQ137" s="73"/>
      <c r="CR137" s="73"/>
      <c r="CS137" s="73"/>
      <c r="CT137" s="73"/>
      <c r="CU137" s="73"/>
      <c r="CV137" s="73"/>
      <c r="CW137" s="73"/>
      <c r="CX137" s="73"/>
      <c r="CY137" s="73"/>
      <c r="CZ137" s="73"/>
      <c r="DA137" s="73"/>
      <c r="DB137" s="73"/>
      <c r="DC137" s="73"/>
      <c r="DD137" s="73"/>
      <c r="DE137" s="73"/>
      <c r="DF137" s="73"/>
      <c r="DG137" s="73"/>
      <c r="DH137" s="73"/>
      <c r="DI137" s="73"/>
      <c r="DJ137" s="73"/>
      <c r="DK137" s="73"/>
      <c r="DL137" s="73"/>
      <c r="DM137" s="73"/>
      <c r="DN137" s="73"/>
      <c r="DO137" s="73"/>
      <c r="DP137" s="73"/>
      <c r="DQ137" s="73"/>
      <c r="DR137" s="73"/>
      <c r="DS137" s="73"/>
      <c r="DT137" s="73"/>
      <c r="DU137" s="73"/>
      <c r="DV137" s="73"/>
      <c r="DW137" s="73"/>
      <c r="DX137" s="73"/>
      <c r="DY137" s="73"/>
      <c r="DZ137" s="73"/>
      <c r="EA137" s="73"/>
      <c r="EB137" s="73"/>
      <c r="EC137" s="73"/>
      <c r="ED137" s="73"/>
      <c r="EE137" s="73"/>
      <c r="EF137" s="73"/>
      <c r="EG137" s="73"/>
      <c r="EH137" s="73"/>
      <c r="EI137" s="73"/>
      <c r="EJ137" s="73"/>
      <c r="EK137" s="73"/>
      <c r="EL137" s="73"/>
      <c r="EM137" s="73"/>
      <c r="EN137" s="73"/>
      <c r="EO137" s="73"/>
      <c r="EP137" s="73"/>
      <c r="EQ137" s="73"/>
      <c r="ER137" s="73"/>
      <c r="ES137" s="73"/>
      <c r="ET137" s="73"/>
      <c r="EU137" s="73"/>
      <c r="EV137" s="73"/>
      <c r="EW137" s="73"/>
      <c r="EX137" s="73"/>
      <c r="EY137" s="73"/>
      <c r="EZ137" s="73"/>
      <c r="FA137" s="73"/>
      <c r="FB137" s="73"/>
      <c r="FC137" s="73"/>
      <c r="FD137" s="73"/>
      <c r="FE137" s="73"/>
      <c r="FF137" s="73"/>
      <c r="FG137" s="73"/>
      <c r="FH137" s="73"/>
      <c r="FI137" s="73"/>
      <c r="FJ137" s="73"/>
      <c r="FK137" s="73"/>
      <c r="FL137" s="73"/>
      <c r="FM137" s="73"/>
      <c r="FN137" s="73"/>
      <c r="FO137" s="73"/>
      <c r="FP137" s="73"/>
      <c r="FQ137" s="73"/>
      <c r="FR137" s="73"/>
      <c r="FS137" s="73"/>
      <c r="FT137" s="73"/>
      <c r="FU137" s="73"/>
      <c r="FV137" s="73"/>
      <c r="FW137" s="73"/>
      <c r="FX137" s="73"/>
      <c r="FY137" s="73"/>
      <c r="FZ137" s="73"/>
      <c r="GA137" s="73"/>
      <c r="GB137" s="73"/>
      <c r="GC137" s="73"/>
      <c r="GD137" s="73"/>
      <c r="GE137" s="73"/>
      <c r="GF137" s="73"/>
      <c r="GG137" s="73"/>
      <c r="GH137" s="73"/>
      <c r="GI137" s="73"/>
      <c r="GJ137" s="73"/>
      <c r="GK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</row>
    <row r="138" spans="1:227" s="72" customFormat="1" ht="20.25" customHeight="1">
      <c r="A138" s="84"/>
      <c r="B138" s="87"/>
      <c r="C138" s="57">
        <v>2027</v>
      </c>
      <c r="D138" s="16">
        <f t="shared" ref="D138:G138" si="50">D143</f>
        <v>0</v>
      </c>
      <c r="E138" s="16">
        <f t="shared" si="50"/>
        <v>0</v>
      </c>
      <c r="F138" s="16">
        <f t="shared" si="50"/>
        <v>0</v>
      </c>
      <c r="G138" s="16">
        <f t="shared" si="50"/>
        <v>0</v>
      </c>
      <c r="H138" s="16">
        <f>H143</f>
        <v>0</v>
      </c>
      <c r="I138" s="16">
        <f>I143</f>
        <v>0</v>
      </c>
      <c r="J138" s="51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  <c r="EF138" s="73"/>
      <c r="EG138" s="73"/>
      <c r="EH138" s="73"/>
      <c r="EI138" s="73"/>
      <c r="EJ138" s="73"/>
      <c r="EK138" s="73"/>
      <c r="EL138" s="73"/>
      <c r="EM138" s="73"/>
      <c r="EN138" s="73"/>
      <c r="EO138" s="73"/>
      <c r="EP138" s="73"/>
      <c r="EQ138" s="73"/>
      <c r="ER138" s="73"/>
      <c r="ES138" s="73"/>
      <c r="ET138" s="73"/>
      <c r="EU138" s="73"/>
      <c r="EV138" s="73"/>
      <c r="EW138" s="73"/>
      <c r="EX138" s="73"/>
      <c r="EY138" s="73"/>
      <c r="EZ138" s="73"/>
      <c r="FA138" s="73"/>
      <c r="FB138" s="73"/>
      <c r="FC138" s="73"/>
      <c r="FD138" s="73"/>
      <c r="FE138" s="73"/>
      <c r="FF138" s="73"/>
      <c r="FG138" s="73"/>
      <c r="FH138" s="73"/>
      <c r="FI138" s="73"/>
      <c r="FJ138" s="73"/>
      <c r="FK138" s="73"/>
      <c r="FL138" s="73"/>
      <c r="FM138" s="73"/>
      <c r="FN138" s="73"/>
      <c r="FO138" s="73"/>
      <c r="FP138" s="73"/>
      <c r="FQ138" s="73"/>
      <c r="FR138" s="73"/>
      <c r="FS138" s="73"/>
      <c r="FT138" s="73"/>
      <c r="FU138" s="73"/>
      <c r="FV138" s="73"/>
      <c r="FW138" s="73"/>
      <c r="FX138" s="73"/>
      <c r="FY138" s="73"/>
      <c r="FZ138" s="73"/>
      <c r="GA138" s="73"/>
      <c r="GB138" s="73"/>
      <c r="GC138" s="73"/>
      <c r="GD138" s="73"/>
      <c r="GE138" s="73"/>
      <c r="GF138" s="73"/>
      <c r="GG138" s="73"/>
      <c r="GH138" s="73"/>
      <c r="GI138" s="73"/>
      <c r="GJ138" s="73"/>
      <c r="GK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</row>
    <row r="139" spans="1:227" s="6" customFormat="1" ht="18" customHeight="1">
      <c r="A139" s="84"/>
      <c r="B139" s="88"/>
      <c r="C139" s="57" t="s">
        <v>16</v>
      </c>
      <c r="D139" s="16">
        <f>SUM(D135:D138)</f>
        <v>9820.6</v>
      </c>
      <c r="E139" s="16">
        <f t="shared" ref="E139:I139" si="51">SUM(E135:E138)</f>
        <v>1224</v>
      </c>
      <c r="F139" s="16">
        <f t="shared" si="51"/>
        <v>7261.3</v>
      </c>
      <c r="G139" s="16">
        <f t="shared" si="51"/>
        <v>0</v>
      </c>
      <c r="H139" s="16">
        <f t="shared" si="51"/>
        <v>1335.3</v>
      </c>
      <c r="I139" s="16">
        <f t="shared" si="51"/>
        <v>0</v>
      </c>
      <c r="J139" s="40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</row>
    <row r="140" spans="1:227" s="6" customFormat="1" ht="18.75" customHeight="1">
      <c r="A140" s="92" t="s">
        <v>30</v>
      </c>
      <c r="B140" s="86"/>
      <c r="C140" s="58">
        <v>2024</v>
      </c>
      <c r="D140" s="15">
        <f>SUM(E140:I140)</f>
        <v>4875.3</v>
      </c>
      <c r="E140" s="15">
        <v>729.8</v>
      </c>
      <c r="F140" s="15">
        <v>3804.3</v>
      </c>
      <c r="G140" s="15">
        <v>0</v>
      </c>
      <c r="H140" s="15">
        <v>341.2</v>
      </c>
      <c r="I140" s="15">
        <v>0</v>
      </c>
      <c r="J140" s="42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</row>
    <row r="141" spans="1:227" s="62" customFormat="1" ht="19.5" customHeight="1">
      <c r="A141" s="93"/>
      <c r="B141" s="87"/>
      <c r="C141" s="58">
        <v>2025</v>
      </c>
      <c r="D141" s="15">
        <f t="shared" ref="D141:D142" si="52">SUM(E141:I141)</f>
        <v>2781.7</v>
      </c>
      <c r="E141" s="15">
        <v>249.5</v>
      </c>
      <c r="F141" s="15">
        <v>1732.8</v>
      </c>
      <c r="G141" s="15">
        <v>0</v>
      </c>
      <c r="H141" s="15">
        <v>799.4</v>
      </c>
      <c r="I141" s="15">
        <v>0</v>
      </c>
      <c r="J141" s="52"/>
      <c r="K141" s="52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  <c r="FQ141" s="61"/>
      <c r="FR141" s="61"/>
      <c r="FS141" s="61"/>
      <c r="FT141" s="61"/>
      <c r="FU141" s="61"/>
      <c r="FV141" s="61"/>
      <c r="FW141" s="61"/>
      <c r="FX141" s="61"/>
      <c r="FY141" s="61"/>
      <c r="FZ141" s="61"/>
      <c r="GA141" s="61"/>
      <c r="GB141" s="61"/>
      <c r="GC141" s="61"/>
      <c r="GD141" s="61"/>
      <c r="GE141" s="61"/>
      <c r="GF141" s="61"/>
      <c r="GG141" s="61"/>
      <c r="GH141" s="61"/>
      <c r="GI141" s="61"/>
      <c r="GJ141" s="61"/>
      <c r="GK141" s="61"/>
      <c r="GL141" s="61"/>
      <c r="GM141" s="61"/>
      <c r="GN141" s="61"/>
      <c r="GO141" s="61"/>
      <c r="GP141" s="61"/>
      <c r="GQ141" s="61"/>
      <c r="GR141" s="61"/>
      <c r="GS141" s="61"/>
      <c r="GT141" s="61"/>
      <c r="GU141" s="61"/>
      <c r="GV141" s="61"/>
      <c r="GW141" s="61"/>
      <c r="GX141" s="61"/>
      <c r="GY141" s="61"/>
      <c r="GZ141" s="61"/>
      <c r="HA141" s="61"/>
      <c r="HB141" s="61"/>
      <c r="HC141" s="61"/>
      <c r="HD141" s="61"/>
      <c r="HE141" s="61"/>
      <c r="HF141" s="61"/>
      <c r="HG141" s="61"/>
      <c r="HH141" s="61"/>
      <c r="HI141" s="61"/>
      <c r="HJ141" s="61"/>
      <c r="HK141" s="61"/>
      <c r="HL141" s="61"/>
      <c r="HM141" s="61"/>
      <c r="HN141" s="61"/>
      <c r="HO141" s="61"/>
      <c r="HP141" s="61"/>
      <c r="HQ141" s="61"/>
      <c r="HR141" s="61"/>
      <c r="HS141" s="61"/>
    </row>
    <row r="142" spans="1:227" s="62" customFormat="1" ht="20.25" customHeight="1">
      <c r="A142" s="93"/>
      <c r="B142" s="87"/>
      <c r="C142" s="58">
        <v>2026</v>
      </c>
      <c r="D142" s="15">
        <f t="shared" si="52"/>
        <v>2163.6</v>
      </c>
      <c r="E142" s="15">
        <v>244.7</v>
      </c>
      <c r="F142" s="15">
        <v>1724.2</v>
      </c>
      <c r="G142" s="15">
        <v>0</v>
      </c>
      <c r="H142" s="15">
        <v>194.7</v>
      </c>
      <c r="I142" s="15">
        <v>0</v>
      </c>
      <c r="J142" s="52"/>
      <c r="K142" s="52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  <c r="FQ142" s="61"/>
      <c r="FR142" s="61"/>
      <c r="FS142" s="61"/>
      <c r="FT142" s="61"/>
      <c r="FU142" s="61"/>
      <c r="FV142" s="61"/>
      <c r="FW142" s="61"/>
      <c r="FX142" s="61"/>
      <c r="FY142" s="61"/>
      <c r="FZ142" s="61"/>
      <c r="GA142" s="61"/>
      <c r="GB142" s="61"/>
      <c r="GC142" s="61"/>
      <c r="GD142" s="61"/>
      <c r="GE142" s="61"/>
      <c r="GF142" s="61"/>
      <c r="GG142" s="61"/>
      <c r="GH142" s="61"/>
      <c r="GI142" s="61"/>
      <c r="GJ142" s="61"/>
      <c r="GK142" s="61"/>
      <c r="GL142" s="61"/>
      <c r="GM142" s="61"/>
      <c r="GN142" s="61"/>
      <c r="GO142" s="61"/>
      <c r="GP142" s="61"/>
      <c r="GQ142" s="61"/>
      <c r="GR142" s="61"/>
      <c r="GS142" s="61"/>
      <c r="GT142" s="61"/>
      <c r="GU142" s="61"/>
      <c r="GV142" s="61"/>
      <c r="GW142" s="61"/>
      <c r="GX142" s="61"/>
      <c r="GY142" s="61"/>
      <c r="GZ142" s="61"/>
      <c r="HA142" s="61"/>
      <c r="HB142" s="61"/>
      <c r="HC142" s="61"/>
      <c r="HD142" s="61"/>
      <c r="HE142" s="61"/>
      <c r="HF142" s="61"/>
      <c r="HG142" s="61"/>
      <c r="HH142" s="61"/>
      <c r="HI142" s="61"/>
      <c r="HJ142" s="61"/>
      <c r="HK142" s="61"/>
      <c r="HL142" s="61"/>
      <c r="HM142" s="61"/>
      <c r="HN142" s="61"/>
      <c r="HO142" s="61"/>
      <c r="HP142" s="61"/>
      <c r="HQ142" s="61"/>
      <c r="HR142" s="61"/>
      <c r="HS142" s="61"/>
    </row>
    <row r="143" spans="1:227" s="62" customFormat="1" ht="20.25" customHeight="1">
      <c r="A143" s="93"/>
      <c r="B143" s="87"/>
      <c r="C143" s="58">
        <v>2027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52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  <c r="FQ143" s="61"/>
      <c r="FR143" s="61"/>
      <c r="FS143" s="61"/>
      <c r="FT143" s="61"/>
      <c r="FU143" s="61"/>
      <c r="FV143" s="61"/>
      <c r="FW143" s="61"/>
      <c r="FX143" s="61"/>
      <c r="FY143" s="61"/>
      <c r="FZ143" s="61"/>
      <c r="GA143" s="61"/>
      <c r="GB143" s="61"/>
      <c r="GC143" s="61"/>
      <c r="GD143" s="61"/>
      <c r="GE143" s="61"/>
      <c r="GF143" s="61"/>
      <c r="GG143" s="61"/>
      <c r="GH143" s="61"/>
      <c r="GI143" s="61"/>
      <c r="GJ143" s="61"/>
      <c r="GK143" s="61"/>
      <c r="GL143" s="61"/>
      <c r="GM143" s="61"/>
      <c r="GN143" s="61"/>
      <c r="GO143" s="61"/>
      <c r="GP143" s="61"/>
      <c r="GQ143" s="61"/>
      <c r="GR143" s="61"/>
      <c r="GS143" s="61"/>
      <c r="GT143" s="61"/>
      <c r="GU143" s="61"/>
      <c r="GV143" s="61"/>
      <c r="GW143" s="61"/>
      <c r="GX143" s="61"/>
      <c r="GY143" s="61"/>
      <c r="GZ143" s="61"/>
      <c r="HA143" s="61"/>
      <c r="HB143" s="61"/>
      <c r="HC143" s="61"/>
      <c r="HD143" s="61"/>
      <c r="HE143" s="61"/>
      <c r="HF143" s="61"/>
      <c r="HG143" s="61"/>
      <c r="HH143" s="61"/>
      <c r="HI143" s="61"/>
      <c r="HJ143" s="61"/>
      <c r="HK143" s="61"/>
      <c r="HL143" s="61"/>
      <c r="HM143" s="61"/>
      <c r="HN143" s="61"/>
      <c r="HO143" s="61"/>
      <c r="HP143" s="61"/>
      <c r="HQ143" s="61"/>
      <c r="HR143" s="61"/>
      <c r="HS143" s="61"/>
    </row>
    <row r="144" spans="1:227" ht="19.5" customHeight="1">
      <c r="A144" s="94"/>
      <c r="B144" s="88"/>
      <c r="C144" s="58" t="s">
        <v>16</v>
      </c>
      <c r="D144" s="15">
        <f>SUM(D140:D143)</f>
        <v>9820.6</v>
      </c>
      <c r="E144" s="15">
        <f t="shared" ref="E144:I144" si="53">SUM(E140:E143)</f>
        <v>1224</v>
      </c>
      <c r="F144" s="15">
        <f t="shared" si="53"/>
        <v>7261.3</v>
      </c>
      <c r="G144" s="15">
        <f t="shared" si="53"/>
        <v>0</v>
      </c>
      <c r="H144" s="15">
        <f t="shared" si="53"/>
        <v>1335.3</v>
      </c>
      <c r="I144" s="15">
        <f t="shared" si="53"/>
        <v>0</v>
      </c>
      <c r="J144" s="42"/>
    </row>
    <row r="145" spans="1:227" s="6" customFormat="1" ht="21.75" customHeight="1">
      <c r="A145" s="100" t="s">
        <v>53</v>
      </c>
      <c r="B145" s="86"/>
      <c r="C145" s="57">
        <v>2024</v>
      </c>
      <c r="D145" s="16">
        <f t="shared" ref="D145:H145" si="54">D147</f>
        <v>33750</v>
      </c>
      <c r="E145" s="16">
        <f t="shared" si="54"/>
        <v>0</v>
      </c>
      <c r="F145" s="16">
        <f t="shared" si="54"/>
        <v>23796.1</v>
      </c>
      <c r="G145" s="16">
        <f t="shared" si="54"/>
        <v>9953.9</v>
      </c>
      <c r="H145" s="16">
        <f t="shared" si="54"/>
        <v>0</v>
      </c>
      <c r="I145" s="16">
        <v>0</v>
      </c>
      <c r="J145" s="40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</row>
    <row r="146" spans="1:227" s="6" customFormat="1" ht="66.75" customHeight="1">
      <c r="A146" s="101"/>
      <c r="B146" s="88"/>
      <c r="C146" s="57" t="s">
        <v>16</v>
      </c>
      <c r="D146" s="16">
        <f t="shared" ref="D146:I146" si="55">SUM(D145:D145)</f>
        <v>33750</v>
      </c>
      <c r="E146" s="16">
        <f t="shared" si="55"/>
        <v>0</v>
      </c>
      <c r="F146" s="16">
        <f t="shared" si="55"/>
        <v>23796.1</v>
      </c>
      <c r="G146" s="16">
        <f t="shared" si="55"/>
        <v>9953.9</v>
      </c>
      <c r="H146" s="16">
        <f t="shared" si="55"/>
        <v>0</v>
      </c>
      <c r="I146" s="16">
        <f t="shared" si="55"/>
        <v>0</v>
      </c>
      <c r="J146" s="40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</row>
    <row r="147" spans="1:227" s="6" customFormat="1" ht="24" customHeight="1">
      <c r="A147" s="92" t="s">
        <v>54</v>
      </c>
      <c r="B147" s="86"/>
      <c r="C147" s="58">
        <v>2024</v>
      </c>
      <c r="D147" s="15">
        <f>SUM(E147:I147)</f>
        <v>33750</v>
      </c>
      <c r="E147" s="15">
        <v>0</v>
      </c>
      <c r="F147" s="15">
        <v>23796.1</v>
      </c>
      <c r="G147" s="15">
        <v>9953.9</v>
      </c>
      <c r="H147" s="15">
        <v>0</v>
      </c>
      <c r="I147" s="15">
        <v>0</v>
      </c>
      <c r="J147" s="42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</row>
    <row r="148" spans="1:227" ht="75.75" customHeight="1">
      <c r="A148" s="94"/>
      <c r="B148" s="88"/>
      <c r="C148" s="58" t="s">
        <v>16</v>
      </c>
      <c r="D148" s="15">
        <f t="shared" ref="D148:I148" si="56">SUM(D147:D147)</f>
        <v>33750</v>
      </c>
      <c r="E148" s="15">
        <f t="shared" si="56"/>
        <v>0</v>
      </c>
      <c r="F148" s="15">
        <f t="shared" si="56"/>
        <v>23796.1</v>
      </c>
      <c r="G148" s="15">
        <f t="shared" si="56"/>
        <v>9953.9</v>
      </c>
      <c r="H148" s="15">
        <f t="shared" si="56"/>
        <v>0</v>
      </c>
      <c r="I148" s="15">
        <f t="shared" si="56"/>
        <v>0</v>
      </c>
      <c r="J148" s="42"/>
    </row>
    <row r="149" spans="1:227">
      <c r="A149" s="25" t="s">
        <v>31</v>
      </c>
      <c r="B149" s="26"/>
      <c r="C149" s="27"/>
      <c r="D149" s="28"/>
      <c r="E149" s="28"/>
      <c r="F149" s="28"/>
      <c r="G149" s="28"/>
      <c r="H149" s="28"/>
      <c r="I149" s="29"/>
      <c r="J149" s="40"/>
    </row>
    <row r="150" spans="1:227">
      <c r="A150" s="84" t="s">
        <v>32</v>
      </c>
      <c r="B150" s="91"/>
      <c r="C150" s="57">
        <v>2022</v>
      </c>
      <c r="D150" s="23">
        <f t="shared" ref="D150:D155" si="57">SUM(E150:I150)</f>
        <v>183148.7</v>
      </c>
      <c r="E150" s="23">
        <f t="shared" ref="E150:I151" si="58">E158+E243+E265+E280+E312+E332+E366+E388</f>
        <v>132.1</v>
      </c>
      <c r="F150" s="23">
        <f t="shared" si="58"/>
        <v>4245.3999999999996</v>
      </c>
      <c r="G150" s="23">
        <f t="shared" si="58"/>
        <v>995.7</v>
      </c>
      <c r="H150" s="23">
        <f t="shared" si="58"/>
        <v>177775.5</v>
      </c>
      <c r="I150" s="23">
        <f t="shared" si="58"/>
        <v>0</v>
      </c>
      <c r="J150" s="40"/>
      <c r="K150" s="3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</row>
    <row r="151" spans="1:227">
      <c r="A151" s="84"/>
      <c r="B151" s="91"/>
      <c r="C151" s="57">
        <v>2023</v>
      </c>
      <c r="D151" s="23">
        <f t="shared" si="57"/>
        <v>191150.8</v>
      </c>
      <c r="E151" s="23">
        <f t="shared" si="58"/>
        <v>204.2</v>
      </c>
      <c r="F151" s="23">
        <f t="shared" si="58"/>
        <v>5375.6</v>
      </c>
      <c r="G151" s="23">
        <f t="shared" si="58"/>
        <v>12769.400000000001</v>
      </c>
      <c r="H151" s="23">
        <f t="shared" si="58"/>
        <v>172801.59999999998</v>
      </c>
      <c r="I151" s="23">
        <f t="shared" si="58"/>
        <v>0</v>
      </c>
      <c r="J151" s="40"/>
      <c r="K151" s="3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</row>
    <row r="152" spans="1:227">
      <c r="A152" s="84"/>
      <c r="B152" s="91"/>
      <c r="C152" s="57">
        <v>2024</v>
      </c>
      <c r="D152" s="23">
        <f t="shared" si="57"/>
        <v>268046.2</v>
      </c>
      <c r="E152" s="23">
        <f>E160+E245+E267+E282+E314+E334+E390</f>
        <v>0</v>
      </c>
      <c r="F152" s="23">
        <f>F160+F245+F267+F282+F314+F334+F390</f>
        <v>3061.2</v>
      </c>
      <c r="G152" s="23">
        <f>G160+G245+G267+G282+G314+G334+G390</f>
        <v>81831.7</v>
      </c>
      <c r="H152" s="23">
        <f>H160+H245+H267+H282+H314+H334+H390</f>
        <v>173153.30000000002</v>
      </c>
      <c r="I152" s="23">
        <f>I160+I245+I267+I282+I314+I334+I390</f>
        <v>10000</v>
      </c>
      <c r="J152" s="40"/>
      <c r="K152" s="3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</row>
    <row r="153" spans="1:227" s="75" customFormat="1">
      <c r="A153" s="84"/>
      <c r="B153" s="91"/>
      <c r="C153" s="57">
        <v>2025</v>
      </c>
      <c r="D153" s="23">
        <f t="shared" si="57"/>
        <v>275520.89999999997</v>
      </c>
      <c r="E153" s="23">
        <f>E161+E246+E268+E283+E335+E391</f>
        <v>0</v>
      </c>
      <c r="F153" s="23">
        <f>F161+F246+F268+F283+F335+F391</f>
        <v>3024.2</v>
      </c>
      <c r="G153" s="23">
        <f>G161+G246+G268+G283+G315+G335+G391</f>
        <v>92497.9</v>
      </c>
      <c r="H153" s="23">
        <f>H161+H246+H268+H283+H315+H335+H368+H391</f>
        <v>172998.8</v>
      </c>
      <c r="I153" s="23">
        <f>I161+I246+I268+I283+I335+I391</f>
        <v>7000</v>
      </c>
      <c r="J153" s="50"/>
      <c r="K153" s="50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/>
      <c r="CJ153" s="74"/>
      <c r="CK153" s="74"/>
      <c r="CL153" s="74"/>
      <c r="CM153" s="74"/>
      <c r="CN153" s="74"/>
      <c r="CO153" s="74"/>
      <c r="CP153" s="74"/>
      <c r="CQ153" s="74"/>
      <c r="CR153" s="74"/>
      <c r="CS153" s="74"/>
      <c r="CT153" s="74"/>
      <c r="CU153" s="74"/>
      <c r="CV153" s="74"/>
      <c r="CW153" s="74"/>
      <c r="CX153" s="74"/>
      <c r="CY153" s="74"/>
      <c r="CZ153" s="74"/>
      <c r="DA153" s="74"/>
      <c r="DB153" s="74"/>
      <c r="DC153" s="74"/>
      <c r="DD153" s="74"/>
      <c r="DE153" s="74"/>
      <c r="DF153" s="74"/>
      <c r="DG153" s="74"/>
      <c r="DH153" s="74"/>
      <c r="DI153" s="74"/>
      <c r="DJ153" s="74"/>
      <c r="DK153" s="74"/>
      <c r="DL153" s="74"/>
      <c r="DM153" s="74"/>
      <c r="DN153" s="74"/>
      <c r="DO153" s="74"/>
      <c r="DP153" s="74"/>
      <c r="DQ153" s="74"/>
      <c r="DR153" s="74"/>
      <c r="DS153" s="74"/>
      <c r="DT153" s="74"/>
      <c r="DU153" s="74"/>
      <c r="DV153" s="74"/>
      <c r="DW153" s="74"/>
      <c r="DX153" s="74"/>
      <c r="DY153" s="74"/>
      <c r="DZ153" s="74"/>
      <c r="EA153" s="74"/>
      <c r="EB153" s="74"/>
      <c r="EC153" s="74"/>
      <c r="ED153" s="74"/>
      <c r="EE153" s="74"/>
      <c r="EF153" s="74"/>
      <c r="EG153" s="74"/>
      <c r="EH153" s="74"/>
      <c r="EI153" s="74"/>
      <c r="EJ153" s="74"/>
      <c r="EK153" s="74"/>
      <c r="EL153" s="74"/>
      <c r="EM153" s="74"/>
      <c r="EN153" s="74"/>
      <c r="EO153" s="74"/>
      <c r="EP153" s="74"/>
      <c r="EQ153" s="74"/>
      <c r="ER153" s="74"/>
      <c r="ES153" s="74"/>
      <c r="ET153" s="74"/>
      <c r="EU153" s="74"/>
      <c r="EV153" s="74"/>
      <c r="EW153" s="74"/>
      <c r="EX153" s="74"/>
      <c r="EY153" s="74"/>
      <c r="EZ153" s="74"/>
      <c r="FA153" s="74"/>
      <c r="FB153" s="74"/>
      <c r="FC153" s="74"/>
      <c r="FD153" s="74"/>
      <c r="FE153" s="74"/>
      <c r="FF153" s="74"/>
      <c r="FG153" s="74"/>
      <c r="FH153" s="74"/>
      <c r="FI153" s="74"/>
      <c r="FJ153" s="74"/>
      <c r="FK153" s="74"/>
      <c r="FL153" s="74"/>
      <c r="FM153" s="74"/>
      <c r="FN153" s="74"/>
      <c r="FO153" s="74"/>
      <c r="FP153" s="74"/>
      <c r="FQ153" s="74"/>
      <c r="FR153" s="74"/>
      <c r="FS153" s="74"/>
      <c r="FT153" s="74"/>
      <c r="FU153" s="74"/>
      <c r="FV153" s="74"/>
      <c r="FW153" s="74"/>
      <c r="FX153" s="74"/>
      <c r="FY153" s="74"/>
      <c r="FZ153" s="74"/>
      <c r="GA153" s="74"/>
      <c r="GB153" s="74"/>
      <c r="GC153" s="74"/>
      <c r="GD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</row>
    <row r="154" spans="1:227" s="75" customFormat="1">
      <c r="A154" s="84"/>
      <c r="B154" s="91"/>
      <c r="C154" s="57">
        <v>2026</v>
      </c>
      <c r="D154" s="23">
        <f t="shared" si="57"/>
        <v>140653.5</v>
      </c>
      <c r="E154" s="23">
        <f t="shared" ref="E154:G155" si="59">E162+E247+E269+E284+E316+E336+E369+E392</f>
        <v>0</v>
      </c>
      <c r="F154" s="23">
        <f t="shared" si="59"/>
        <v>0</v>
      </c>
      <c r="G154" s="23">
        <f t="shared" si="59"/>
        <v>5499.1</v>
      </c>
      <c r="H154" s="23">
        <f>H162+H247+H269+H284+H316+H336+H369+H392</f>
        <v>129154.40000000001</v>
      </c>
      <c r="I154" s="23">
        <f>I162+I247+I269+I284+I316+I336+I369+I392</f>
        <v>6000</v>
      </c>
      <c r="J154" s="50"/>
      <c r="K154" s="50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/>
      <c r="CK154" s="74"/>
      <c r="CL154" s="74"/>
      <c r="CM154" s="74"/>
      <c r="CN154" s="74"/>
      <c r="CO154" s="74"/>
      <c r="CP154" s="74"/>
      <c r="CQ154" s="74"/>
      <c r="CR154" s="74"/>
      <c r="CS154" s="74"/>
      <c r="CT154" s="74"/>
      <c r="CU154" s="74"/>
      <c r="CV154" s="74"/>
      <c r="CW154" s="74"/>
      <c r="CX154" s="74"/>
      <c r="CY154" s="74"/>
      <c r="CZ154" s="74"/>
      <c r="DA154" s="74"/>
      <c r="DB154" s="74"/>
      <c r="DC154" s="74"/>
      <c r="DD154" s="74"/>
      <c r="DE154" s="74"/>
      <c r="DF154" s="74"/>
      <c r="DG154" s="74"/>
      <c r="DH154" s="74"/>
      <c r="DI154" s="74"/>
      <c r="DJ154" s="74"/>
      <c r="DK154" s="74"/>
      <c r="DL154" s="74"/>
      <c r="DM154" s="74"/>
      <c r="DN154" s="74"/>
      <c r="DO154" s="74"/>
      <c r="DP154" s="74"/>
      <c r="DQ154" s="74"/>
      <c r="DR154" s="74"/>
      <c r="DS154" s="74"/>
      <c r="DT154" s="74"/>
      <c r="DU154" s="74"/>
      <c r="DV154" s="74"/>
      <c r="DW154" s="74"/>
      <c r="DX154" s="74"/>
      <c r="DY154" s="74"/>
      <c r="DZ154" s="74"/>
      <c r="EA154" s="74"/>
      <c r="EB154" s="74"/>
      <c r="EC154" s="74"/>
      <c r="ED154" s="74"/>
      <c r="EE154" s="74"/>
      <c r="EF154" s="74"/>
      <c r="EG154" s="74"/>
      <c r="EH154" s="74"/>
      <c r="EI154" s="74"/>
      <c r="EJ154" s="74"/>
      <c r="EK154" s="74"/>
      <c r="EL154" s="74"/>
      <c r="EM154" s="74"/>
      <c r="EN154" s="74"/>
      <c r="EO154" s="74"/>
      <c r="EP154" s="74"/>
      <c r="EQ154" s="74"/>
      <c r="ER154" s="74"/>
      <c r="ES154" s="74"/>
      <c r="ET154" s="74"/>
      <c r="EU154" s="74"/>
      <c r="EV154" s="74"/>
      <c r="EW154" s="74"/>
      <c r="EX154" s="74"/>
      <c r="EY154" s="74"/>
      <c r="EZ154" s="74"/>
      <c r="FA154" s="74"/>
      <c r="FB154" s="74"/>
      <c r="FC154" s="74"/>
      <c r="FD154" s="74"/>
      <c r="FE154" s="74"/>
      <c r="FF154" s="74"/>
      <c r="FG154" s="74"/>
      <c r="FH154" s="74"/>
      <c r="FI154" s="74"/>
      <c r="FJ154" s="74"/>
      <c r="FK154" s="74"/>
      <c r="FL154" s="74"/>
      <c r="FM154" s="74"/>
      <c r="FN154" s="74"/>
      <c r="FO154" s="74"/>
      <c r="FP154" s="74"/>
      <c r="FQ154" s="74"/>
      <c r="FR154" s="74"/>
      <c r="FS154" s="74"/>
      <c r="FT154" s="74"/>
      <c r="FU154" s="74"/>
      <c r="FV154" s="74"/>
      <c r="FW154" s="74"/>
      <c r="FX154" s="74"/>
      <c r="FY154" s="74"/>
      <c r="FZ154" s="74"/>
      <c r="GA154" s="74"/>
      <c r="GB154" s="74"/>
      <c r="GC154" s="74"/>
      <c r="GD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</row>
    <row r="155" spans="1:227" s="75" customFormat="1">
      <c r="A155" s="84"/>
      <c r="B155" s="91"/>
      <c r="C155" s="57">
        <v>2027</v>
      </c>
      <c r="D155" s="23">
        <f t="shared" si="57"/>
        <v>130869.7</v>
      </c>
      <c r="E155" s="23">
        <f t="shared" si="59"/>
        <v>0</v>
      </c>
      <c r="F155" s="23">
        <f t="shared" si="59"/>
        <v>0</v>
      </c>
      <c r="G155" s="23">
        <f t="shared" si="59"/>
        <v>5286.8</v>
      </c>
      <c r="H155" s="23">
        <f>H163+H248+H270+H285+H317+H337+H370+H393</f>
        <v>125582.9</v>
      </c>
      <c r="I155" s="23">
        <f>I163+I248+I270+I285+I317+I337+I370+I393</f>
        <v>0</v>
      </c>
      <c r="J155" s="50"/>
      <c r="K155" s="50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  <c r="DW155" s="74"/>
      <c r="DX155" s="74"/>
      <c r="DY155" s="74"/>
      <c r="DZ155" s="74"/>
      <c r="EA155" s="74"/>
      <c r="EB155" s="74"/>
      <c r="EC155" s="74"/>
      <c r="ED155" s="74"/>
      <c r="EE155" s="74"/>
      <c r="EF155" s="74"/>
      <c r="EG155" s="74"/>
      <c r="EH155" s="74"/>
      <c r="EI155" s="74"/>
      <c r="EJ155" s="74"/>
      <c r="EK155" s="74"/>
      <c r="EL155" s="74"/>
      <c r="EM155" s="74"/>
      <c r="EN155" s="74"/>
      <c r="EO155" s="74"/>
      <c r="EP155" s="74"/>
      <c r="EQ155" s="74"/>
      <c r="ER155" s="74"/>
      <c r="ES155" s="74"/>
      <c r="ET155" s="74"/>
      <c r="EU155" s="74"/>
      <c r="EV155" s="74"/>
      <c r="EW155" s="74"/>
      <c r="EX155" s="74"/>
      <c r="EY155" s="74"/>
      <c r="EZ155" s="74"/>
      <c r="FA155" s="74"/>
      <c r="FB155" s="74"/>
      <c r="FC155" s="74"/>
      <c r="FD155" s="74"/>
      <c r="FE155" s="74"/>
      <c r="FF155" s="74"/>
      <c r="FG155" s="74"/>
      <c r="FH155" s="74"/>
      <c r="FI155" s="74"/>
      <c r="FJ155" s="74"/>
      <c r="FK155" s="74"/>
      <c r="FL155" s="74"/>
      <c r="FM155" s="74"/>
      <c r="FN155" s="74"/>
      <c r="FO155" s="74"/>
      <c r="FP155" s="74"/>
      <c r="FQ155" s="74"/>
      <c r="FR155" s="74"/>
      <c r="FS155" s="74"/>
      <c r="FT155" s="74"/>
      <c r="FU155" s="74"/>
      <c r="FV155" s="74"/>
      <c r="FW155" s="74"/>
      <c r="FX155" s="74"/>
      <c r="FY155" s="74"/>
      <c r="FZ155" s="74"/>
      <c r="GA155" s="74"/>
      <c r="GB155" s="74"/>
      <c r="GC155" s="74"/>
      <c r="GD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</row>
    <row r="156" spans="1:227">
      <c r="A156" s="84"/>
      <c r="B156" s="91"/>
      <c r="C156" s="57" t="s">
        <v>16</v>
      </c>
      <c r="D156" s="23">
        <f>SUM(D150:D155)</f>
        <v>1189389.7999999998</v>
      </c>
      <c r="E156" s="23">
        <f t="shared" ref="E156:G156" si="60">SUM(E150:E155)</f>
        <v>336.29999999999995</v>
      </c>
      <c r="F156" s="23">
        <f t="shared" si="60"/>
        <v>15706.400000000001</v>
      </c>
      <c r="G156" s="23">
        <f t="shared" si="60"/>
        <v>198880.6</v>
      </c>
      <c r="H156" s="23">
        <f>SUM(H150:H155)</f>
        <v>951466.5</v>
      </c>
      <c r="I156" s="23">
        <f>SUM(I150:I155)</f>
        <v>23000</v>
      </c>
      <c r="J156" s="40"/>
      <c r="K156" s="3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</row>
    <row r="157" spans="1:227">
      <c r="A157" s="59" t="s">
        <v>70</v>
      </c>
      <c r="B157" s="18"/>
      <c r="C157" s="18"/>
      <c r="D157" s="19"/>
      <c r="E157" s="20"/>
      <c r="F157" s="20"/>
      <c r="G157" s="20"/>
      <c r="H157" s="20"/>
      <c r="I157" s="21"/>
      <c r="J157" s="42"/>
    </row>
    <row r="158" spans="1:227">
      <c r="A158" s="84" t="s">
        <v>16</v>
      </c>
      <c r="B158" s="91"/>
      <c r="C158" s="57">
        <v>2022</v>
      </c>
      <c r="D158" s="16">
        <f t="shared" ref="D158:I159" si="61">D165+D172+D179+D186+D190+D197+D208+D211+D214+D217+D220+D227</f>
        <v>116103.9</v>
      </c>
      <c r="E158" s="16">
        <f t="shared" si="61"/>
        <v>0</v>
      </c>
      <c r="F158" s="16">
        <f t="shared" si="61"/>
        <v>3164.1</v>
      </c>
      <c r="G158" s="16">
        <f t="shared" si="61"/>
        <v>0</v>
      </c>
      <c r="H158" s="16">
        <f t="shared" si="61"/>
        <v>112939.79999999999</v>
      </c>
      <c r="I158" s="16">
        <f t="shared" si="61"/>
        <v>0</v>
      </c>
      <c r="J158" s="40"/>
      <c r="K158" s="3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</row>
    <row r="159" spans="1:227">
      <c r="A159" s="84"/>
      <c r="B159" s="91"/>
      <c r="C159" s="57">
        <v>2023</v>
      </c>
      <c r="D159" s="16">
        <f t="shared" si="61"/>
        <v>123934.69999999998</v>
      </c>
      <c r="E159" s="16">
        <f t="shared" si="61"/>
        <v>0</v>
      </c>
      <c r="F159" s="16">
        <f t="shared" si="61"/>
        <v>4101.2</v>
      </c>
      <c r="G159" s="16">
        <f t="shared" si="61"/>
        <v>12140.900000000001</v>
      </c>
      <c r="H159" s="16">
        <f t="shared" si="61"/>
        <v>107692.59999999998</v>
      </c>
      <c r="I159" s="16">
        <f t="shared" si="61"/>
        <v>0</v>
      </c>
      <c r="J159" s="40"/>
      <c r="K159" s="3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</row>
    <row r="160" spans="1:227">
      <c r="A160" s="84"/>
      <c r="B160" s="91"/>
      <c r="C160" s="57">
        <v>2024</v>
      </c>
      <c r="D160" s="16">
        <f>SUM(E160:I160)</f>
        <v>193513.5</v>
      </c>
      <c r="E160" s="16">
        <f t="shared" ref="E160:I160" si="62">E167+E174+E181+E188+E192+E199+E222+E229</f>
        <v>0</v>
      </c>
      <c r="F160" s="16">
        <f t="shared" si="62"/>
        <v>3061.2</v>
      </c>
      <c r="G160" s="16">
        <f t="shared" si="62"/>
        <v>76253.7</v>
      </c>
      <c r="H160" s="16">
        <f t="shared" si="62"/>
        <v>104198.6</v>
      </c>
      <c r="I160" s="16">
        <f t="shared" si="62"/>
        <v>10000</v>
      </c>
      <c r="J160" s="40"/>
      <c r="K160" s="3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</row>
    <row r="161" spans="1:227" s="64" customFormat="1">
      <c r="A161" s="84"/>
      <c r="B161" s="91"/>
      <c r="C161" s="57">
        <v>2025</v>
      </c>
      <c r="D161" s="16">
        <f>SUM(E161:I161)</f>
        <v>143112.09999999998</v>
      </c>
      <c r="E161" s="16">
        <f t="shared" ref="E161:G161" si="63">E168+E175+E182+E193+E200+E204+E223+E230+E234+E238</f>
        <v>0</v>
      </c>
      <c r="F161" s="16">
        <f t="shared" si="63"/>
        <v>3024.2</v>
      </c>
      <c r="G161" s="16">
        <f t="shared" si="63"/>
        <v>47349.2</v>
      </c>
      <c r="H161" s="16">
        <f>H168+H175+H182+H193+H200+H204+H223+H230+H234+H238</f>
        <v>85738.7</v>
      </c>
      <c r="I161" s="16">
        <f>I168+I175+I182+I193+I200+I204+I223+I230+I234+I238</f>
        <v>7000</v>
      </c>
      <c r="J161" s="53"/>
      <c r="K161" s="53"/>
      <c r="L161" s="71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  <c r="DA161" s="63"/>
      <c r="DB161" s="63"/>
      <c r="DC161" s="63"/>
      <c r="DD161" s="63"/>
      <c r="DE161" s="63"/>
      <c r="DF161" s="63"/>
      <c r="DG161" s="63"/>
      <c r="DH161" s="63"/>
      <c r="DI161" s="63"/>
      <c r="DJ161" s="63"/>
      <c r="DK161" s="63"/>
      <c r="DL161" s="63"/>
      <c r="DM161" s="63"/>
      <c r="DN161" s="63"/>
      <c r="DO161" s="63"/>
      <c r="DP161" s="63"/>
      <c r="DQ161" s="63"/>
      <c r="DR161" s="63"/>
      <c r="DS161" s="63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63"/>
      <c r="EW161" s="63"/>
      <c r="EX161" s="63"/>
      <c r="EY161" s="63"/>
      <c r="EZ161" s="63"/>
      <c r="FA161" s="63"/>
      <c r="FB161" s="63"/>
      <c r="FC161" s="63"/>
      <c r="FD161" s="63"/>
      <c r="FE161" s="63"/>
      <c r="FF161" s="63"/>
      <c r="FG161" s="63"/>
      <c r="FH161" s="63"/>
      <c r="FI161" s="63"/>
      <c r="FJ161" s="63"/>
      <c r="FK161" s="63"/>
      <c r="FL161" s="63"/>
      <c r="FM161" s="63"/>
      <c r="FN161" s="63"/>
      <c r="FO161" s="63"/>
      <c r="FP161" s="63"/>
      <c r="FQ161" s="63"/>
      <c r="FR161" s="63"/>
      <c r="FS161" s="63"/>
      <c r="FT161" s="63"/>
      <c r="FU161" s="63"/>
      <c r="FV161" s="63"/>
      <c r="FW161" s="63"/>
      <c r="FX161" s="63"/>
      <c r="FY161" s="63"/>
      <c r="FZ161" s="63"/>
      <c r="GA161" s="63"/>
      <c r="GB161" s="63"/>
      <c r="GC161" s="63"/>
      <c r="GD161" s="63"/>
      <c r="GE161" s="63"/>
      <c r="GF161" s="63"/>
      <c r="GG161" s="63"/>
      <c r="GH161" s="63"/>
      <c r="GI161" s="63"/>
      <c r="GJ161" s="63"/>
      <c r="GK161" s="63"/>
      <c r="GL161" s="63"/>
      <c r="GM161" s="63"/>
      <c r="GN161" s="63"/>
      <c r="GO161" s="63"/>
      <c r="GP161" s="63"/>
      <c r="GQ161" s="63"/>
      <c r="GR161" s="63"/>
      <c r="GS161" s="63"/>
      <c r="GT161" s="63"/>
      <c r="GU161" s="63"/>
      <c r="GV161" s="63"/>
      <c r="GW161" s="63"/>
      <c r="GX161" s="63"/>
      <c r="GY161" s="63"/>
      <c r="GZ161" s="63"/>
      <c r="HA161" s="63"/>
      <c r="HB161" s="63"/>
      <c r="HC161" s="63"/>
      <c r="HD161" s="63"/>
      <c r="HE161" s="63"/>
      <c r="HF161" s="63"/>
      <c r="HG161" s="63"/>
      <c r="HH161" s="63"/>
      <c r="HI161" s="63"/>
      <c r="HJ161" s="63"/>
      <c r="HK161" s="63"/>
      <c r="HL161" s="63"/>
      <c r="HM161" s="63"/>
      <c r="HN161" s="63"/>
      <c r="HO161" s="63"/>
      <c r="HP161" s="63"/>
      <c r="HQ161" s="63"/>
      <c r="HR161" s="63"/>
      <c r="HS161" s="63"/>
    </row>
    <row r="162" spans="1:227" s="64" customFormat="1">
      <c r="A162" s="84"/>
      <c r="B162" s="91"/>
      <c r="C162" s="57">
        <v>2026</v>
      </c>
      <c r="D162" s="16">
        <f>SUM(E162:I162)</f>
        <v>74833.100000000006</v>
      </c>
      <c r="E162" s="16">
        <f>E169+E176+E183+E194+E201+E231</f>
        <v>0</v>
      </c>
      <c r="F162" s="16">
        <f>F169+F176+F183+F194+F201+F231</f>
        <v>0</v>
      </c>
      <c r="G162" s="16">
        <f>G169+G176+G183+G194+G201+G231</f>
        <v>5499.1</v>
      </c>
      <c r="H162" s="16">
        <f>H169+H176+H183+H194+H201+H231</f>
        <v>63334</v>
      </c>
      <c r="I162" s="16">
        <f>I169+I176+I183+I194+I201+I231</f>
        <v>6000</v>
      </c>
      <c r="J162" s="53"/>
      <c r="K162" s="5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  <c r="DA162" s="63"/>
      <c r="DB162" s="63"/>
      <c r="DC162" s="63"/>
      <c r="DD162" s="63"/>
      <c r="DE162" s="63"/>
      <c r="DF162" s="63"/>
      <c r="DG162" s="63"/>
      <c r="DH162" s="63"/>
      <c r="DI162" s="63"/>
      <c r="DJ162" s="63"/>
      <c r="DK162" s="63"/>
      <c r="DL162" s="63"/>
      <c r="DM162" s="63"/>
      <c r="DN162" s="63"/>
      <c r="DO162" s="63"/>
      <c r="DP162" s="63"/>
      <c r="DQ162" s="63"/>
      <c r="DR162" s="63"/>
      <c r="DS162" s="63"/>
      <c r="DT162" s="63"/>
      <c r="DU162" s="63"/>
      <c r="DV162" s="63"/>
      <c r="DW162" s="63"/>
      <c r="DX162" s="63"/>
      <c r="DY162" s="63"/>
      <c r="DZ162" s="63"/>
      <c r="EA162" s="63"/>
      <c r="EB162" s="63"/>
      <c r="EC162" s="63"/>
      <c r="ED162" s="63"/>
      <c r="EE162" s="63"/>
      <c r="EF162" s="63"/>
      <c r="EG162" s="63"/>
      <c r="EH162" s="63"/>
      <c r="EI162" s="63"/>
      <c r="EJ162" s="63"/>
      <c r="EK162" s="63"/>
      <c r="EL162" s="63"/>
      <c r="EM162" s="63"/>
      <c r="EN162" s="63"/>
      <c r="EO162" s="63"/>
      <c r="EP162" s="63"/>
      <c r="EQ162" s="63"/>
      <c r="ER162" s="63"/>
      <c r="ES162" s="63"/>
      <c r="ET162" s="63"/>
      <c r="EU162" s="63"/>
      <c r="EV162" s="63"/>
      <c r="EW162" s="63"/>
      <c r="EX162" s="63"/>
      <c r="EY162" s="63"/>
      <c r="EZ162" s="63"/>
      <c r="FA162" s="63"/>
      <c r="FB162" s="63"/>
      <c r="FC162" s="63"/>
      <c r="FD162" s="63"/>
      <c r="FE162" s="63"/>
      <c r="FF162" s="63"/>
      <c r="FG162" s="63"/>
      <c r="FH162" s="63"/>
      <c r="FI162" s="63"/>
      <c r="FJ162" s="63"/>
      <c r="FK162" s="63"/>
      <c r="FL162" s="63"/>
      <c r="FM162" s="63"/>
      <c r="FN162" s="63"/>
      <c r="FO162" s="63"/>
      <c r="FP162" s="63"/>
      <c r="FQ162" s="63"/>
      <c r="FR162" s="63"/>
      <c r="FS162" s="63"/>
      <c r="FT162" s="63"/>
      <c r="FU162" s="63"/>
      <c r="FV162" s="63"/>
      <c r="FW162" s="63"/>
      <c r="FX162" s="63"/>
      <c r="FY162" s="63"/>
      <c r="FZ162" s="63"/>
      <c r="GA162" s="63"/>
      <c r="GB162" s="63"/>
      <c r="GC162" s="63"/>
      <c r="GD162" s="63"/>
      <c r="GE162" s="63"/>
      <c r="GF162" s="63"/>
      <c r="GG162" s="63"/>
      <c r="GH162" s="63"/>
      <c r="GI162" s="63"/>
      <c r="GJ162" s="63"/>
      <c r="GK162" s="63"/>
      <c r="GL162" s="63"/>
      <c r="GM162" s="63"/>
      <c r="GN162" s="63"/>
      <c r="GO162" s="63"/>
      <c r="GP162" s="63"/>
      <c r="GQ162" s="63"/>
      <c r="GR162" s="63"/>
      <c r="GS162" s="63"/>
      <c r="GT162" s="63"/>
      <c r="GU162" s="63"/>
      <c r="GV162" s="63"/>
      <c r="GW162" s="63"/>
      <c r="GX162" s="63"/>
      <c r="GY162" s="63"/>
      <c r="GZ162" s="63"/>
      <c r="HA162" s="63"/>
      <c r="HB162" s="63"/>
      <c r="HC162" s="63"/>
      <c r="HD162" s="63"/>
      <c r="HE162" s="63"/>
      <c r="HF162" s="63"/>
      <c r="HG162" s="63"/>
      <c r="HH162" s="63"/>
      <c r="HI162" s="63"/>
      <c r="HJ162" s="63"/>
      <c r="HK162" s="63"/>
      <c r="HL162" s="63"/>
      <c r="HM162" s="63"/>
      <c r="HN162" s="63"/>
      <c r="HO162" s="63"/>
      <c r="HP162" s="63"/>
      <c r="HQ162" s="63"/>
      <c r="HR162" s="63"/>
      <c r="HS162" s="63"/>
    </row>
    <row r="163" spans="1:227" s="64" customFormat="1">
      <c r="A163" s="84"/>
      <c r="B163" s="91"/>
      <c r="C163" s="57">
        <v>2027</v>
      </c>
      <c r="D163" s="16">
        <f>SUM(E163:I163)</f>
        <v>70071.5</v>
      </c>
      <c r="E163" s="16">
        <f t="shared" ref="E163:G163" si="64">E170+E177+E184+E195+E202+E232</f>
        <v>0</v>
      </c>
      <c r="F163" s="16">
        <f t="shared" si="64"/>
        <v>0</v>
      </c>
      <c r="G163" s="16">
        <f t="shared" si="64"/>
        <v>5286.8</v>
      </c>
      <c r="H163" s="16">
        <f>H170+H177+H184+H195+H202+H232</f>
        <v>64784.7</v>
      </c>
      <c r="I163" s="16">
        <f>I170+I177+I184+I195+I202+I232</f>
        <v>0</v>
      </c>
      <c r="J163" s="53"/>
      <c r="K163" s="5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3"/>
      <c r="CW163" s="63"/>
      <c r="CX163" s="63"/>
      <c r="CY163" s="63"/>
      <c r="CZ163" s="63"/>
      <c r="DA163" s="63"/>
      <c r="DB163" s="63"/>
      <c r="DC163" s="63"/>
      <c r="DD163" s="63"/>
      <c r="DE163" s="63"/>
      <c r="DF163" s="63"/>
      <c r="DG163" s="63"/>
      <c r="DH163" s="63"/>
      <c r="DI163" s="63"/>
      <c r="DJ163" s="63"/>
      <c r="DK163" s="63"/>
      <c r="DL163" s="63"/>
      <c r="DM163" s="63"/>
      <c r="DN163" s="63"/>
      <c r="DO163" s="63"/>
      <c r="DP163" s="63"/>
      <c r="DQ163" s="63"/>
      <c r="DR163" s="63"/>
      <c r="DS163" s="63"/>
      <c r="DT163" s="63"/>
      <c r="DU163" s="63"/>
      <c r="DV163" s="63"/>
      <c r="DW163" s="63"/>
      <c r="DX163" s="63"/>
      <c r="DY163" s="63"/>
      <c r="DZ163" s="63"/>
      <c r="EA163" s="63"/>
      <c r="EB163" s="63"/>
      <c r="EC163" s="63"/>
      <c r="ED163" s="63"/>
      <c r="EE163" s="63"/>
      <c r="EF163" s="63"/>
      <c r="EG163" s="63"/>
      <c r="EH163" s="63"/>
      <c r="EI163" s="63"/>
      <c r="EJ163" s="63"/>
      <c r="EK163" s="63"/>
      <c r="EL163" s="63"/>
      <c r="EM163" s="63"/>
      <c r="EN163" s="63"/>
      <c r="EO163" s="63"/>
      <c r="EP163" s="63"/>
      <c r="EQ163" s="63"/>
      <c r="ER163" s="63"/>
      <c r="ES163" s="63"/>
      <c r="ET163" s="63"/>
      <c r="EU163" s="63"/>
      <c r="EV163" s="63"/>
      <c r="EW163" s="63"/>
      <c r="EX163" s="63"/>
      <c r="EY163" s="63"/>
      <c r="EZ163" s="63"/>
      <c r="FA163" s="63"/>
      <c r="FB163" s="63"/>
      <c r="FC163" s="63"/>
      <c r="FD163" s="63"/>
      <c r="FE163" s="63"/>
      <c r="FF163" s="63"/>
      <c r="FG163" s="63"/>
      <c r="FH163" s="63"/>
      <c r="FI163" s="63"/>
      <c r="FJ163" s="63"/>
      <c r="FK163" s="63"/>
      <c r="FL163" s="63"/>
      <c r="FM163" s="63"/>
      <c r="FN163" s="63"/>
      <c r="FO163" s="63"/>
      <c r="FP163" s="63"/>
      <c r="FQ163" s="63"/>
      <c r="FR163" s="63"/>
      <c r="FS163" s="63"/>
      <c r="FT163" s="63"/>
      <c r="FU163" s="63"/>
      <c r="FV163" s="63"/>
      <c r="FW163" s="63"/>
      <c r="FX163" s="63"/>
      <c r="FY163" s="63"/>
      <c r="FZ163" s="63"/>
      <c r="GA163" s="63"/>
      <c r="GB163" s="63"/>
      <c r="GC163" s="63"/>
      <c r="GD163" s="63"/>
      <c r="GE163" s="63"/>
      <c r="GF163" s="63"/>
      <c r="GG163" s="63"/>
      <c r="GH163" s="63"/>
      <c r="GI163" s="63"/>
      <c r="GJ163" s="63"/>
      <c r="GK163" s="63"/>
      <c r="GL163" s="63"/>
      <c r="GM163" s="63"/>
      <c r="GN163" s="63"/>
      <c r="GO163" s="63"/>
      <c r="GP163" s="63"/>
      <c r="GQ163" s="63"/>
      <c r="GR163" s="63"/>
      <c r="GS163" s="63"/>
      <c r="GT163" s="63"/>
      <c r="GU163" s="63"/>
      <c r="GV163" s="63"/>
      <c r="GW163" s="63"/>
      <c r="GX163" s="63"/>
      <c r="GY163" s="63"/>
      <c r="GZ163" s="63"/>
      <c r="HA163" s="63"/>
      <c r="HB163" s="63"/>
      <c r="HC163" s="63"/>
      <c r="HD163" s="63"/>
      <c r="HE163" s="63"/>
      <c r="HF163" s="63"/>
      <c r="HG163" s="63"/>
      <c r="HH163" s="63"/>
      <c r="HI163" s="63"/>
      <c r="HJ163" s="63"/>
      <c r="HK163" s="63"/>
      <c r="HL163" s="63"/>
      <c r="HM163" s="63"/>
      <c r="HN163" s="63"/>
      <c r="HO163" s="63"/>
      <c r="HP163" s="63"/>
      <c r="HQ163" s="63"/>
      <c r="HR163" s="63"/>
      <c r="HS163" s="63"/>
    </row>
    <row r="164" spans="1:227">
      <c r="A164" s="84"/>
      <c r="B164" s="91"/>
      <c r="C164" s="57" t="s">
        <v>16</v>
      </c>
      <c r="D164" s="16">
        <f>SUM(D158:D163)</f>
        <v>721568.79999999993</v>
      </c>
      <c r="E164" s="16">
        <f t="shared" ref="E164:I164" si="65">SUM(E158:E163)</f>
        <v>0</v>
      </c>
      <c r="F164" s="16">
        <f t="shared" si="65"/>
        <v>13350.7</v>
      </c>
      <c r="G164" s="16">
        <f t="shared" si="65"/>
        <v>146529.69999999998</v>
      </c>
      <c r="H164" s="16">
        <f t="shared" si="65"/>
        <v>538688.4</v>
      </c>
      <c r="I164" s="16">
        <f t="shared" si="65"/>
        <v>23000</v>
      </c>
      <c r="J164" s="40"/>
      <c r="K164" s="3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</row>
    <row r="165" spans="1:227">
      <c r="A165" s="102" t="s">
        <v>33</v>
      </c>
      <c r="B165" s="103"/>
      <c r="C165" s="58">
        <v>2022</v>
      </c>
      <c r="D165" s="15">
        <f t="shared" ref="D165:D170" si="66">SUM(E165:I165)</f>
        <v>49765.7</v>
      </c>
      <c r="E165" s="15">
        <v>0</v>
      </c>
      <c r="F165" s="15">
        <v>0</v>
      </c>
      <c r="G165" s="15">
        <v>0</v>
      </c>
      <c r="H165" s="15">
        <v>49765.7</v>
      </c>
      <c r="I165" s="15">
        <v>0</v>
      </c>
      <c r="J165" s="42"/>
    </row>
    <row r="166" spans="1:227" s="6" customFormat="1">
      <c r="A166" s="102"/>
      <c r="B166" s="103"/>
      <c r="C166" s="58">
        <v>2023</v>
      </c>
      <c r="D166" s="15">
        <f t="shared" si="66"/>
        <v>42525.2</v>
      </c>
      <c r="E166" s="15">
        <v>0</v>
      </c>
      <c r="F166" s="15">
        <v>0</v>
      </c>
      <c r="G166" s="15">
        <v>0</v>
      </c>
      <c r="H166" s="15">
        <v>42525.2</v>
      </c>
      <c r="I166" s="15">
        <v>0</v>
      </c>
      <c r="J166" s="4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</row>
    <row r="167" spans="1:227" s="6" customFormat="1">
      <c r="A167" s="102"/>
      <c r="B167" s="103"/>
      <c r="C167" s="58">
        <v>2024</v>
      </c>
      <c r="D167" s="15">
        <f t="shared" si="66"/>
        <v>30396.2</v>
      </c>
      <c r="E167" s="15">
        <v>0</v>
      </c>
      <c r="F167" s="15">
        <v>0</v>
      </c>
      <c r="G167" s="15">
        <v>0</v>
      </c>
      <c r="H167" s="15">
        <v>30396.2</v>
      </c>
      <c r="I167" s="15">
        <v>0</v>
      </c>
      <c r="J167" s="4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</row>
    <row r="168" spans="1:227" s="62" customFormat="1">
      <c r="A168" s="102"/>
      <c r="B168" s="103"/>
      <c r="C168" s="58">
        <v>2025</v>
      </c>
      <c r="D168" s="15">
        <f t="shared" si="66"/>
        <v>58156.3</v>
      </c>
      <c r="E168" s="15">
        <v>0</v>
      </c>
      <c r="F168" s="15">
        <v>0</v>
      </c>
      <c r="G168" s="15">
        <v>0</v>
      </c>
      <c r="H168" s="15">
        <f>29916.9+23910-2670.5-0.1</f>
        <v>51156.3</v>
      </c>
      <c r="I168" s="15">
        <v>7000</v>
      </c>
      <c r="J168" s="52"/>
      <c r="K168" s="67"/>
      <c r="L168" s="68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F168" s="61"/>
      <c r="CG168" s="61"/>
      <c r="CH168" s="61"/>
      <c r="CI168" s="61"/>
      <c r="CJ168" s="61"/>
      <c r="CK168" s="61"/>
      <c r="CL168" s="61"/>
      <c r="CM168" s="61"/>
      <c r="CN168" s="61"/>
      <c r="CO168" s="61"/>
      <c r="CP168" s="61"/>
      <c r="CQ168" s="61"/>
      <c r="CR168" s="61"/>
      <c r="CS168" s="61"/>
      <c r="CT168" s="61"/>
      <c r="CU168" s="61"/>
      <c r="CV168" s="61"/>
      <c r="CW168" s="61"/>
      <c r="CX168" s="61"/>
      <c r="CY168" s="61"/>
      <c r="CZ168" s="61"/>
      <c r="DA168" s="61"/>
      <c r="DB168" s="61"/>
      <c r="DC168" s="61"/>
      <c r="DD168" s="61"/>
      <c r="DE168" s="61"/>
      <c r="DF168" s="61"/>
      <c r="DG168" s="61"/>
      <c r="DH168" s="61"/>
      <c r="DI168" s="61"/>
      <c r="DJ168" s="61"/>
      <c r="DK168" s="61"/>
      <c r="DL168" s="61"/>
      <c r="DM168" s="61"/>
      <c r="DN168" s="61"/>
      <c r="DO168" s="61"/>
      <c r="DP168" s="61"/>
      <c r="DQ168" s="61"/>
      <c r="DR168" s="61"/>
      <c r="DS168" s="61"/>
      <c r="DT168" s="61"/>
      <c r="DU168" s="61"/>
      <c r="DV168" s="61"/>
      <c r="DW168" s="61"/>
      <c r="DX168" s="61"/>
      <c r="DY168" s="61"/>
      <c r="DZ168" s="61"/>
      <c r="EA168" s="61"/>
      <c r="EB168" s="61"/>
      <c r="EC168" s="61"/>
      <c r="ED168" s="61"/>
      <c r="EE168" s="61"/>
      <c r="EF168" s="61"/>
      <c r="EG168" s="61"/>
      <c r="EH168" s="61"/>
      <c r="EI168" s="61"/>
      <c r="EJ168" s="61"/>
      <c r="EK168" s="61"/>
      <c r="EL168" s="61"/>
      <c r="EM168" s="61"/>
      <c r="EN168" s="61"/>
      <c r="EO168" s="61"/>
      <c r="EP168" s="61"/>
      <c r="EQ168" s="61"/>
      <c r="ER168" s="61"/>
      <c r="ES168" s="61"/>
      <c r="ET168" s="61"/>
      <c r="EU168" s="61"/>
      <c r="EV168" s="61"/>
      <c r="EW168" s="61"/>
      <c r="EX168" s="61"/>
      <c r="EY168" s="61"/>
      <c r="EZ168" s="61"/>
      <c r="FA168" s="61"/>
      <c r="FB168" s="61"/>
      <c r="FC168" s="61"/>
      <c r="FD168" s="61"/>
      <c r="FE168" s="61"/>
      <c r="FF168" s="61"/>
      <c r="FG168" s="61"/>
      <c r="FH168" s="61"/>
      <c r="FI168" s="61"/>
      <c r="FJ168" s="61"/>
      <c r="FK168" s="61"/>
      <c r="FL168" s="61"/>
      <c r="FM168" s="61"/>
      <c r="FN168" s="61"/>
      <c r="FO168" s="61"/>
      <c r="FP168" s="61"/>
      <c r="FQ168" s="61"/>
      <c r="FR168" s="61"/>
      <c r="FS168" s="61"/>
      <c r="FT168" s="61"/>
      <c r="FU168" s="61"/>
      <c r="FV168" s="61"/>
      <c r="FW168" s="61"/>
      <c r="FX168" s="61"/>
      <c r="FY168" s="61"/>
      <c r="FZ168" s="61"/>
      <c r="GA168" s="61"/>
      <c r="GB168" s="61"/>
      <c r="GC168" s="61"/>
      <c r="GD168" s="61"/>
      <c r="GE168" s="61"/>
      <c r="GF168" s="61"/>
      <c r="GG168" s="61"/>
      <c r="GH168" s="61"/>
      <c r="GI168" s="61"/>
      <c r="GJ168" s="61"/>
      <c r="GK168" s="61"/>
      <c r="GL168" s="61"/>
      <c r="GM168" s="61"/>
      <c r="GN168" s="61"/>
      <c r="GO168" s="61"/>
      <c r="GP168" s="61"/>
      <c r="GQ168" s="61"/>
      <c r="GR168" s="61"/>
      <c r="GS168" s="61"/>
      <c r="GT168" s="61"/>
      <c r="GU168" s="61"/>
      <c r="GV168" s="61"/>
      <c r="GW168" s="61"/>
      <c r="GX168" s="61"/>
      <c r="GY168" s="61"/>
      <c r="GZ168" s="61"/>
      <c r="HA168" s="61"/>
      <c r="HB168" s="61"/>
      <c r="HC168" s="61"/>
      <c r="HD168" s="61"/>
      <c r="HE168" s="61"/>
      <c r="HF168" s="61"/>
      <c r="HG168" s="61"/>
      <c r="HH168" s="61"/>
      <c r="HI168" s="61"/>
      <c r="HJ168" s="61"/>
      <c r="HK168" s="61"/>
      <c r="HL168" s="61"/>
      <c r="HM168" s="61"/>
      <c r="HN168" s="61"/>
      <c r="HO168" s="61"/>
      <c r="HP168" s="61"/>
      <c r="HQ168" s="61"/>
      <c r="HR168" s="61"/>
      <c r="HS168" s="61"/>
    </row>
    <row r="169" spans="1:227" s="62" customFormat="1">
      <c r="A169" s="102"/>
      <c r="B169" s="103"/>
      <c r="C169" s="58">
        <v>2026</v>
      </c>
      <c r="D169" s="15">
        <f t="shared" si="66"/>
        <v>42916.1</v>
      </c>
      <c r="E169" s="15">
        <v>0</v>
      </c>
      <c r="F169" s="15">
        <v>0</v>
      </c>
      <c r="G169" s="15">
        <v>0</v>
      </c>
      <c r="H169" s="15">
        <f>27790+9126.1</f>
        <v>36916.1</v>
      </c>
      <c r="I169" s="15">
        <f>0+6000</f>
        <v>6000</v>
      </c>
      <c r="J169" s="52"/>
      <c r="K169" s="52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61"/>
      <c r="CQ169" s="61"/>
      <c r="CR169" s="61"/>
      <c r="CS169" s="61"/>
      <c r="CT169" s="61"/>
      <c r="CU169" s="61"/>
      <c r="CV169" s="61"/>
      <c r="CW169" s="61"/>
      <c r="CX169" s="61"/>
      <c r="CY169" s="61"/>
      <c r="CZ169" s="61"/>
      <c r="DA169" s="61"/>
      <c r="DB169" s="61"/>
      <c r="DC169" s="61"/>
      <c r="DD169" s="61"/>
      <c r="DE169" s="61"/>
      <c r="DF169" s="61"/>
      <c r="DG169" s="61"/>
      <c r="DH169" s="61"/>
      <c r="DI169" s="61"/>
      <c r="DJ169" s="61"/>
      <c r="DK169" s="61"/>
      <c r="DL169" s="61"/>
      <c r="DM169" s="61"/>
      <c r="DN169" s="61"/>
      <c r="DO169" s="61"/>
      <c r="DP169" s="61"/>
      <c r="DQ169" s="61"/>
      <c r="DR169" s="61"/>
      <c r="DS169" s="61"/>
      <c r="DT169" s="61"/>
      <c r="DU169" s="61"/>
      <c r="DV169" s="61"/>
      <c r="DW169" s="61"/>
      <c r="DX169" s="61"/>
      <c r="DY169" s="61"/>
      <c r="DZ169" s="61"/>
      <c r="EA169" s="61"/>
      <c r="EB169" s="61"/>
      <c r="EC169" s="61"/>
      <c r="ED169" s="61"/>
      <c r="EE169" s="61"/>
      <c r="EF169" s="61"/>
      <c r="EG169" s="61"/>
      <c r="EH169" s="61"/>
      <c r="EI169" s="61"/>
      <c r="EJ169" s="61"/>
      <c r="EK169" s="61"/>
      <c r="EL169" s="61"/>
      <c r="EM169" s="61"/>
      <c r="EN169" s="61"/>
      <c r="EO169" s="61"/>
      <c r="EP169" s="61"/>
      <c r="EQ169" s="61"/>
      <c r="ER169" s="61"/>
      <c r="ES169" s="61"/>
      <c r="ET169" s="61"/>
      <c r="EU169" s="61"/>
      <c r="EV169" s="61"/>
      <c r="EW169" s="61"/>
      <c r="EX169" s="61"/>
      <c r="EY169" s="61"/>
      <c r="EZ169" s="61"/>
      <c r="FA169" s="61"/>
      <c r="FB169" s="61"/>
      <c r="FC169" s="61"/>
      <c r="FD169" s="61"/>
      <c r="FE169" s="61"/>
      <c r="FF169" s="61"/>
      <c r="FG169" s="61"/>
      <c r="FH169" s="61"/>
      <c r="FI169" s="61"/>
      <c r="FJ169" s="61"/>
      <c r="FK169" s="61"/>
      <c r="FL169" s="61"/>
      <c r="FM169" s="61"/>
      <c r="FN169" s="61"/>
      <c r="FO169" s="61"/>
      <c r="FP169" s="61"/>
      <c r="FQ169" s="61"/>
      <c r="FR169" s="61"/>
      <c r="FS169" s="61"/>
      <c r="FT169" s="61"/>
      <c r="FU169" s="61"/>
      <c r="FV169" s="61"/>
      <c r="FW169" s="61"/>
      <c r="FX169" s="61"/>
      <c r="FY169" s="61"/>
      <c r="FZ169" s="61"/>
      <c r="GA169" s="61"/>
      <c r="GB169" s="61"/>
      <c r="GC169" s="61"/>
      <c r="GD169" s="61"/>
      <c r="GE169" s="61"/>
      <c r="GF169" s="61"/>
      <c r="GG169" s="61"/>
      <c r="GH169" s="61"/>
      <c r="GI169" s="61"/>
      <c r="GJ169" s="61"/>
      <c r="GK169" s="61"/>
      <c r="GL169" s="61"/>
      <c r="GM169" s="61"/>
      <c r="GN169" s="61"/>
      <c r="GO169" s="61"/>
      <c r="GP169" s="61"/>
      <c r="GQ169" s="61"/>
      <c r="GR169" s="61"/>
      <c r="GS169" s="61"/>
      <c r="GT169" s="61"/>
      <c r="GU169" s="61"/>
      <c r="GV169" s="61"/>
      <c r="GW169" s="61"/>
      <c r="GX169" s="61"/>
      <c r="GY169" s="61"/>
      <c r="GZ169" s="61"/>
      <c r="HA169" s="61"/>
      <c r="HB169" s="61"/>
      <c r="HC169" s="61"/>
      <c r="HD169" s="61"/>
      <c r="HE169" s="61"/>
      <c r="HF169" s="61"/>
      <c r="HG169" s="61"/>
      <c r="HH169" s="61"/>
      <c r="HI169" s="61"/>
      <c r="HJ169" s="61"/>
      <c r="HK169" s="61"/>
      <c r="HL169" s="61"/>
      <c r="HM169" s="61"/>
      <c r="HN169" s="61"/>
      <c r="HO169" s="61"/>
      <c r="HP169" s="61"/>
      <c r="HQ169" s="61"/>
      <c r="HR169" s="61"/>
      <c r="HS169" s="61"/>
    </row>
    <row r="170" spans="1:227" s="62" customFormat="1">
      <c r="A170" s="102"/>
      <c r="B170" s="103"/>
      <c r="C170" s="58">
        <v>2027</v>
      </c>
      <c r="D170" s="15">
        <f t="shared" si="66"/>
        <v>27790</v>
      </c>
      <c r="E170" s="15">
        <v>0</v>
      </c>
      <c r="F170" s="15">
        <v>0</v>
      </c>
      <c r="G170" s="15">
        <v>0</v>
      </c>
      <c r="H170" s="15">
        <v>27790</v>
      </c>
      <c r="I170" s="15">
        <v>0</v>
      </c>
      <c r="J170" s="52"/>
      <c r="K170" s="52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  <c r="CQ170" s="61"/>
      <c r="CR170" s="61"/>
      <c r="CS170" s="61"/>
      <c r="CT170" s="61"/>
      <c r="CU170" s="61"/>
      <c r="CV170" s="61"/>
      <c r="CW170" s="61"/>
      <c r="CX170" s="61"/>
      <c r="CY170" s="61"/>
      <c r="CZ170" s="61"/>
      <c r="DA170" s="61"/>
      <c r="DB170" s="61"/>
      <c r="DC170" s="61"/>
      <c r="DD170" s="61"/>
      <c r="DE170" s="61"/>
      <c r="DF170" s="61"/>
      <c r="DG170" s="61"/>
      <c r="DH170" s="61"/>
      <c r="DI170" s="61"/>
      <c r="DJ170" s="61"/>
      <c r="DK170" s="61"/>
      <c r="DL170" s="61"/>
      <c r="DM170" s="61"/>
      <c r="DN170" s="61"/>
      <c r="DO170" s="61"/>
      <c r="DP170" s="61"/>
      <c r="DQ170" s="61"/>
      <c r="DR170" s="61"/>
      <c r="DS170" s="61"/>
      <c r="DT170" s="61"/>
      <c r="DU170" s="61"/>
      <c r="DV170" s="61"/>
      <c r="DW170" s="61"/>
      <c r="DX170" s="61"/>
      <c r="DY170" s="61"/>
      <c r="DZ170" s="61"/>
      <c r="EA170" s="61"/>
      <c r="EB170" s="61"/>
      <c r="EC170" s="61"/>
      <c r="ED170" s="61"/>
      <c r="EE170" s="61"/>
      <c r="EF170" s="61"/>
      <c r="EG170" s="61"/>
      <c r="EH170" s="61"/>
      <c r="EI170" s="61"/>
      <c r="EJ170" s="61"/>
      <c r="EK170" s="61"/>
      <c r="EL170" s="61"/>
      <c r="EM170" s="61"/>
      <c r="EN170" s="61"/>
      <c r="EO170" s="61"/>
      <c r="EP170" s="61"/>
      <c r="EQ170" s="61"/>
      <c r="ER170" s="61"/>
      <c r="ES170" s="61"/>
      <c r="ET170" s="61"/>
      <c r="EU170" s="61"/>
      <c r="EV170" s="61"/>
      <c r="EW170" s="61"/>
      <c r="EX170" s="61"/>
      <c r="EY170" s="61"/>
      <c r="EZ170" s="61"/>
      <c r="FA170" s="61"/>
      <c r="FB170" s="61"/>
      <c r="FC170" s="61"/>
      <c r="FD170" s="61"/>
      <c r="FE170" s="61"/>
      <c r="FF170" s="61"/>
      <c r="FG170" s="61"/>
      <c r="FH170" s="61"/>
      <c r="FI170" s="61"/>
      <c r="FJ170" s="61"/>
      <c r="FK170" s="61"/>
      <c r="FL170" s="61"/>
      <c r="FM170" s="61"/>
      <c r="FN170" s="61"/>
      <c r="FO170" s="61"/>
      <c r="FP170" s="61"/>
      <c r="FQ170" s="61"/>
      <c r="FR170" s="61"/>
      <c r="FS170" s="61"/>
      <c r="FT170" s="61"/>
      <c r="FU170" s="61"/>
      <c r="FV170" s="61"/>
      <c r="FW170" s="61"/>
      <c r="FX170" s="61"/>
      <c r="FY170" s="61"/>
      <c r="FZ170" s="61"/>
      <c r="GA170" s="61"/>
      <c r="GB170" s="61"/>
      <c r="GC170" s="61"/>
      <c r="GD170" s="61"/>
      <c r="GE170" s="61"/>
      <c r="GF170" s="61"/>
      <c r="GG170" s="61"/>
      <c r="GH170" s="61"/>
      <c r="GI170" s="61"/>
      <c r="GJ170" s="61"/>
      <c r="GK170" s="61"/>
      <c r="GL170" s="61"/>
      <c r="GM170" s="61"/>
      <c r="GN170" s="61"/>
      <c r="GO170" s="61"/>
      <c r="GP170" s="61"/>
      <c r="GQ170" s="61"/>
      <c r="GR170" s="61"/>
      <c r="GS170" s="61"/>
      <c r="GT170" s="61"/>
      <c r="GU170" s="61"/>
      <c r="GV170" s="61"/>
      <c r="GW170" s="61"/>
      <c r="GX170" s="61"/>
      <c r="GY170" s="61"/>
      <c r="GZ170" s="61"/>
      <c r="HA170" s="61"/>
      <c r="HB170" s="61"/>
      <c r="HC170" s="61"/>
      <c r="HD170" s="61"/>
      <c r="HE170" s="61"/>
      <c r="HF170" s="61"/>
      <c r="HG170" s="61"/>
      <c r="HH170" s="61"/>
      <c r="HI170" s="61"/>
      <c r="HJ170" s="61"/>
      <c r="HK170" s="61"/>
      <c r="HL170" s="61"/>
      <c r="HM170" s="61"/>
      <c r="HN170" s="61"/>
      <c r="HO170" s="61"/>
      <c r="HP170" s="61"/>
      <c r="HQ170" s="61"/>
      <c r="HR170" s="61"/>
      <c r="HS170" s="61"/>
    </row>
    <row r="171" spans="1:227" s="6" customFormat="1">
      <c r="A171" s="102"/>
      <c r="B171" s="103"/>
      <c r="C171" s="58" t="s">
        <v>16</v>
      </c>
      <c r="D171" s="15">
        <f>SUM(D165:D170)</f>
        <v>251549.5</v>
      </c>
      <c r="E171" s="15">
        <f t="shared" ref="E171:I171" si="67">SUM(E165:E170)</f>
        <v>0</v>
      </c>
      <c r="F171" s="15">
        <f t="shared" si="67"/>
        <v>0</v>
      </c>
      <c r="G171" s="15">
        <f t="shared" si="67"/>
        <v>0</v>
      </c>
      <c r="H171" s="15">
        <f t="shared" si="67"/>
        <v>238549.5</v>
      </c>
      <c r="I171" s="15">
        <f t="shared" si="67"/>
        <v>13000</v>
      </c>
      <c r="J171" s="4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</row>
    <row r="172" spans="1:227" s="6" customFormat="1">
      <c r="A172" s="92" t="s">
        <v>34</v>
      </c>
      <c r="B172" s="103"/>
      <c r="C172" s="58">
        <v>2022</v>
      </c>
      <c r="D172" s="15">
        <f t="shared" ref="D172:D177" si="68">SUM(E172:I172)</f>
        <v>9189</v>
      </c>
      <c r="E172" s="15">
        <v>0</v>
      </c>
      <c r="F172" s="15">
        <v>0</v>
      </c>
      <c r="G172" s="15">
        <v>0</v>
      </c>
      <c r="H172" s="15">
        <v>9189</v>
      </c>
      <c r="I172" s="15">
        <v>0</v>
      </c>
      <c r="J172" s="4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</row>
    <row r="173" spans="1:227" s="6" customFormat="1">
      <c r="A173" s="93"/>
      <c r="B173" s="103"/>
      <c r="C173" s="58">
        <v>2023</v>
      </c>
      <c r="D173" s="15">
        <f t="shared" si="68"/>
        <v>9773.1</v>
      </c>
      <c r="E173" s="15">
        <v>0</v>
      </c>
      <c r="F173" s="15">
        <v>0</v>
      </c>
      <c r="G173" s="15">
        <v>0</v>
      </c>
      <c r="H173" s="15">
        <v>9773.1</v>
      </c>
      <c r="I173" s="15">
        <v>0</v>
      </c>
      <c r="J173" s="4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</row>
    <row r="174" spans="1:227" s="6" customFormat="1">
      <c r="A174" s="93"/>
      <c r="B174" s="103"/>
      <c r="C174" s="58">
        <v>2024</v>
      </c>
      <c r="D174" s="15">
        <f t="shared" si="68"/>
        <v>8391.7999999999993</v>
      </c>
      <c r="E174" s="15">
        <v>0</v>
      </c>
      <c r="F174" s="15">
        <v>0</v>
      </c>
      <c r="G174" s="15">
        <v>0</v>
      </c>
      <c r="H174" s="15">
        <v>8391.7999999999993</v>
      </c>
      <c r="I174" s="15">
        <v>0</v>
      </c>
      <c r="J174" s="4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</row>
    <row r="175" spans="1:227" s="62" customFormat="1">
      <c r="A175" s="93"/>
      <c r="B175" s="103"/>
      <c r="C175" s="58">
        <v>2025</v>
      </c>
      <c r="D175" s="15">
        <f t="shared" si="68"/>
        <v>9575.2999999999993</v>
      </c>
      <c r="E175" s="15">
        <v>0</v>
      </c>
      <c r="F175" s="15">
        <v>0</v>
      </c>
      <c r="G175" s="15">
        <v>0</v>
      </c>
      <c r="H175" s="15">
        <v>9575.2999999999993</v>
      </c>
      <c r="I175" s="15">
        <v>0</v>
      </c>
      <c r="J175" s="52"/>
      <c r="K175" s="52"/>
      <c r="L175" s="61"/>
      <c r="M175" s="79"/>
      <c r="N175" s="66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61"/>
      <c r="CB175" s="61"/>
      <c r="CC175" s="61"/>
      <c r="CD175" s="61"/>
      <c r="CE175" s="61"/>
      <c r="CF175" s="61"/>
      <c r="CG175" s="61"/>
      <c r="CH175" s="61"/>
      <c r="CI175" s="61"/>
      <c r="CJ175" s="61"/>
      <c r="CK175" s="61"/>
      <c r="CL175" s="61"/>
      <c r="CM175" s="61"/>
      <c r="CN175" s="61"/>
      <c r="CO175" s="61"/>
      <c r="CP175" s="61"/>
      <c r="CQ175" s="61"/>
      <c r="CR175" s="61"/>
      <c r="CS175" s="61"/>
      <c r="CT175" s="61"/>
      <c r="CU175" s="61"/>
      <c r="CV175" s="61"/>
      <c r="CW175" s="61"/>
      <c r="CX175" s="61"/>
      <c r="CY175" s="61"/>
      <c r="CZ175" s="61"/>
      <c r="DA175" s="61"/>
      <c r="DB175" s="61"/>
      <c r="DC175" s="61"/>
      <c r="DD175" s="61"/>
      <c r="DE175" s="61"/>
      <c r="DF175" s="61"/>
      <c r="DG175" s="61"/>
      <c r="DH175" s="61"/>
      <c r="DI175" s="61"/>
      <c r="DJ175" s="61"/>
      <c r="DK175" s="61"/>
      <c r="DL175" s="61"/>
      <c r="DM175" s="61"/>
      <c r="DN175" s="61"/>
      <c r="DO175" s="61"/>
      <c r="DP175" s="61"/>
      <c r="DQ175" s="61"/>
      <c r="DR175" s="61"/>
      <c r="DS175" s="61"/>
      <c r="DT175" s="61"/>
      <c r="DU175" s="61"/>
      <c r="DV175" s="61"/>
      <c r="DW175" s="61"/>
      <c r="DX175" s="61"/>
      <c r="DY175" s="61"/>
      <c r="DZ175" s="61"/>
      <c r="EA175" s="61"/>
      <c r="EB175" s="61"/>
      <c r="EC175" s="61"/>
      <c r="ED175" s="61"/>
      <c r="EE175" s="61"/>
      <c r="EF175" s="61"/>
      <c r="EG175" s="61"/>
      <c r="EH175" s="61"/>
      <c r="EI175" s="61"/>
      <c r="EJ175" s="61"/>
      <c r="EK175" s="61"/>
      <c r="EL175" s="61"/>
      <c r="EM175" s="61"/>
      <c r="EN175" s="61"/>
      <c r="EO175" s="61"/>
      <c r="EP175" s="61"/>
      <c r="EQ175" s="61"/>
      <c r="ER175" s="61"/>
      <c r="ES175" s="61"/>
      <c r="ET175" s="61"/>
      <c r="EU175" s="61"/>
      <c r="EV175" s="61"/>
      <c r="EW175" s="61"/>
      <c r="EX175" s="61"/>
      <c r="EY175" s="61"/>
      <c r="EZ175" s="61"/>
      <c r="FA175" s="61"/>
      <c r="FB175" s="61"/>
      <c r="FC175" s="61"/>
      <c r="FD175" s="61"/>
      <c r="FE175" s="61"/>
      <c r="FF175" s="61"/>
      <c r="FG175" s="61"/>
      <c r="FH175" s="61"/>
      <c r="FI175" s="61"/>
      <c r="FJ175" s="61"/>
      <c r="FK175" s="61"/>
      <c r="FL175" s="61"/>
      <c r="FM175" s="61"/>
      <c r="FN175" s="61"/>
      <c r="FO175" s="61"/>
      <c r="FP175" s="61"/>
      <c r="FQ175" s="61"/>
      <c r="FR175" s="61"/>
      <c r="FS175" s="61"/>
      <c r="FT175" s="61"/>
      <c r="FU175" s="61"/>
      <c r="FV175" s="61"/>
      <c r="FW175" s="61"/>
      <c r="FX175" s="61"/>
      <c r="FY175" s="61"/>
      <c r="FZ175" s="61"/>
      <c r="GA175" s="61"/>
      <c r="GB175" s="61"/>
      <c r="GC175" s="61"/>
      <c r="GD175" s="61"/>
      <c r="GE175" s="61"/>
      <c r="GF175" s="61"/>
      <c r="GG175" s="61"/>
      <c r="GH175" s="61"/>
      <c r="GI175" s="61"/>
      <c r="GJ175" s="61"/>
      <c r="GK175" s="61"/>
      <c r="GL175" s="61"/>
      <c r="GM175" s="61"/>
      <c r="GN175" s="61"/>
      <c r="GO175" s="61"/>
      <c r="GP175" s="61"/>
      <c r="GQ175" s="61"/>
      <c r="GR175" s="61"/>
      <c r="GS175" s="61"/>
      <c r="GT175" s="61"/>
      <c r="GU175" s="61"/>
      <c r="GV175" s="61"/>
      <c r="GW175" s="61"/>
      <c r="GX175" s="61"/>
      <c r="GY175" s="61"/>
      <c r="GZ175" s="61"/>
      <c r="HA175" s="61"/>
      <c r="HB175" s="61"/>
      <c r="HC175" s="61"/>
      <c r="HD175" s="61"/>
      <c r="HE175" s="61"/>
      <c r="HF175" s="61"/>
      <c r="HG175" s="61"/>
      <c r="HH175" s="61"/>
      <c r="HI175" s="61"/>
      <c r="HJ175" s="61"/>
      <c r="HK175" s="61"/>
      <c r="HL175" s="61"/>
      <c r="HM175" s="61"/>
      <c r="HN175" s="61"/>
      <c r="HO175" s="61"/>
      <c r="HP175" s="61"/>
      <c r="HQ175" s="61"/>
      <c r="HR175" s="61"/>
      <c r="HS175" s="61"/>
    </row>
    <row r="176" spans="1:227" s="62" customFormat="1">
      <c r="A176" s="93"/>
      <c r="B176" s="103"/>
      <c r="C176" s="58">
        <v>2026</v>
      </c>
      <c r="D176" s="15">
        <f t="shared" si="68"/>
        <v>5687.3</v>
      </c>
      <c r="E176" s="15">
        <v>0</v>
      </c>
      <c r="F176" s="15">
        <v>0</v>
      </c>
      <c r="G176" s="15">
        <v>0</v>
      </c>
      <c r="H176" s="15">
        <v>5687.3</v>
      </c>
      <c r="I176" s="15">
        <v>0</v>
      </c>
      <c r="J176" s="52"/>
      <c r="K176" s="52"/>
      <c r="L176" s="61"/>
      <c r="M176" s="61"/>
      <c r="N176" s="80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61"/>
      <c r="CB176" s="61"/>
      <c r="CC176" s="61"/>
      <c r="CD176" s="61"/>
      <c r="CE176" s="61"/>
      <c r="CF176" s="61"/>
      <c r="CG176" s="61"/>
      <c r="CH176" s="61"/>
      <c r="CI176" s="61"/>
      <c r="CJ176" s="61"/>
      <c r="CK176" s="61"/>
      <c r="CL176" s="61"/>
      <c r="CM176" s="61"/>
      <c r="CN176" s="61"/>
      <c r="CO176" s="61"/>
      <c r="CP176" s="61"/>
      <c r="CQ176" s="61"/>
      <c r="CR176" s="61"/>
      <c r="CS176" s="61"/>
      <c r="CT176" s="61"/>
      <c r="CU176" s="61"/>
      <c r="CV176" s="61"/>
      <c r="CW176" s="61"/>
      <c r="CX176" s="61"/>
      <c r="CY176" s="61"/>
      <c r="CZ176" s="61"/>
      <c r="DA176" s="61"/>
      <c r="DB176" s="61"/>
      <c r="DC176" s="61"/>
      <c r="DD176" s="61"/>
      <c r="DE176" s="61"/>
      <c r="DF176" s="61"/>
      <c r="DG176" s="61"/>
      <c r="DH176" s="61"/>
      <c r="DI176" s="61"/>
      <c r="DJ176" s="61"/>
      <c r="DK176" s="61"/>
      <c r="DL176" s="61"/>
      <c r="DM176" s="61"/>
      <c r="DN176" s="61"/>
      <c r="DO176" s="61"/>
      <c r="DP176" s="61"/>
      <c r="DQ176" s="61"/>
      <c r="DR176" s="61"/>
      <c r="DS176" s="61"/>
      <c r="DT176" s="61"/>
      <c r="DU176" s="61"/>
      <c r="DV176" s="61"/>
      <c r="DW176" s="61"/>
      <c r="DX176" s="61"/>
      <c r="DY176" s="61"/>
      <c r="DZ176" s="61"/>
      <c r="EA176" s="61"/>
      <c r="EB176" s="61"/>
      <c r="EC176" s="61"/>
      <c r="ED176" s="61"/>
      <c r="EE176" s="61"/>
      <c r="EF176" s="61"/>
      <c r="EG176" s="61"/>
      <c r="EH176" s="61"/>
      <c r="EI176" s="61"/>
      <c r="EJ176" s="61"/>
      <c r="EK176" s="61"/>
      <c r="EL176" s="61"/>
      <c r="EM176" s="61"/>
      <c r="EN176" s="61"/>
      <c r="EO176" s="61"/>
      <c r="EP176" s="61"/>
      <c r="EQ176" s="61"/>
      <c r="ER176" s="61"/>
      <c r="ES176" s="61"/>
      <c r="ET176" s="61"/>
      <c r="EU176" s="61"/>
      <c r="EV176" s="61"/>
      <c r="EW176" s="61"/>
      <c r="EX176" s="61"/>
      <c r="EY176" s="61"/>
      <c r="EZ176" s="61"/>
      <c r="FA176" s="61"/>
      <c r="FB176" s="61"/>
      <c r="FC176" s="61"/>
      <c r="FD176" s="61"/>
      <c r="FE176" s="61"/>
      <c r="FF176" s="61"/>
      <c r="FG176" s="61"/>
      <c r="FH176" s="61"/>
      <c r="FI176" s="61"/>
      <c r="FJ176" s="61"/>
      <c r="FK176" s="61"/>
      <c r="FL176" s="61"/>
      <c r="FM176" s="61"/>
      <c r="FN176" s="61"/>
      <c r="FO176" s="61"/>
      <c r="FP176" s="61"/>
      <c r="FQ176" s="61"/>
      <c r="FR176" s="61"/>
      <c r="FS176" s="61"/>
      <c r="FT176" s="61"/>
      <c r="FU176" s="61"/>
      <c r="FV176" s="61"/>
      <c r="FW176" s="61"/>
      <c r="FX176" s="61"/>
      <c r="FY176" s="61"/>
      <c r="FZ176" s="61"/>
      <c r="GA176" s="61"/>
      <c r="GB176" s="61"/>
      <c r="GC176" s="61"/>
      <c r="GD176" s="61"/>
      <c r="GE176" s="61"/>
      <c r="GF176" s="61"/>
      <c r="GG176" s="61"/>
      <c r="GH176" s="61"/>
      <c r="GI176" s="61"/>
      <c r="GJ176" s="61"/>
      <c r="GK176" s="61"/>
      <c r="GL176" s="61"/>
      <c r="GM176" s="61"/>
      <c r="GN176" s="61"/>
      <c r="GO176" s="61"/>
      <c r="GP176" s="61"/>
      <c r="GQ176" s="61"/>
      <c r="GR176" s="61"/>
      <c r="GS176" s="61"/>
      <c r="GT176" s="61"/>
      <c r="GU176" s="61"/>
      <c r="GV176" s="61"/>
      <c r="GW176" s="61"/>
      <c r="GX176" s="61"/>
      <c r="GY176" s="61"/>
      <c r="GZ176" s="61"/>
      <c r="HA176" s="61"/>
      <c r="HB176" s="61"/>
      <c r="HC176" s="61"/>
      <c r="HD176" s="61"/>
      <c r="HE176" s="61"/>
      <c r="HF176" s="61"/>
      <c r="HG176" s="61"/>
      <c r="HH176" s="61"/>
      <c r="HI176" s="61"/>
      <c r="HJ176" s="61"/>
      <c r="HK176" s="61"/>
      <c r="HL176" s="61"/>
      <c r="HM176" s="61"/>
      <c r="HN176" s="61"/>
      <c r="HO176" s="61"/>
      <c r="HP176" s="61"/>
      <c r="HQ176" s="61"/>
      <c r="HR176" s="61"/>
      <c r="HS176" s="61"/>
    </row>
    <row r="177" spans="1:227" s="62" customFormat="1">
      <c r="A177" s="93"/>
      <c r="B177" s="103"/>
      <c r="C177" s="58">
        <v>2027</v>
      </c>
      <c r="D177" s="15">
        <f t="shared" si="68"/>
        <v>13529.7</v>
      </c>
      <c r="E177" s="15">
        <v>0</v>
      </c>
      <c r="F177" s="15">
        <v>0</v>
      </c>
      <c r="G177" s="15">
        <v>0</v>
      </c>
      <c r="H177" s="15">
        <v>13529.7</v>
      </c>
      <c r="I177" s="15">
        <v>0</v>
      </c>
      <c r="J177" s="52"/>
      <c r="K177" s="52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61"/>
      <c r="CB177" s="61"/>
      <c r="CC177" s="61"/>
      <c r="CD177" s="61"/>
      <c r="CE177" s="61"/>
      <c r="CF177" s="61"/>
      <c r="CG177" s="61"/>
      <c r="CH177" s="61"/>
      <c r="CI177" s="61"/>
      <c r="CJ177" s="61"/>
      <c r="CK177" s="61"/>
      <c r="CL177" s="61"/>
      <c r="CM177" s="61"/>
      <c r="CN177" s="61"/>
      <c r="CO177" s="61"/>
      <c r="CP177" s="61"/>
      <c r="CQ177" s="61"/>
      <c r="CR177" s="61"/>
      <c r="CS177" s="61"/>
      <c r="CT177" s="61"/>
      <c r="CU177" s="61"/>
      <c r="CV177" s="61"/>
      <c r="CW177" s="61"/>
      <c r="CX177" s="61"/>
      <c r="CY177" s="61"/>
      <c r="CZ177" s="61"/>
      <c r="DA177" s="61"/>
      <c r="DB177" s="61"/>
      <c r="DC177" s="61"/>
      <c r="DD177" s="61"/>
      <c r="DE177" s="61"/>
      <c r="DF177" s="61"/>
      <c r="DG177" s="61"/>
      <c r="DH177" s="61"/>
      <c r="DI177" s="61"/>
      <c r="DJ177" s="61"/>
      <c r="DK177" s="61"/>
      <c r="DL177" s="61"/>
      <c r="DM177" s="61"/>
      <c r="DN177" s="61"/>
      <c r="DO177" s="61"/>
      <c r="DP177" s="61"/>
      <c r="DQ177" s="61"/>
      <c r="DR177" s="61"/>
      <c r="DS177" s="61"/>
      <c r="DT177" s="61"/>
      <c r="DU177" s="61"/>
      <c r="DV177" s="61"/>
      <c r="DW177" s="61"/>
      <c r="DX177" s="61"/>
      <c r="DY177" s="61"/>
      <c r="DZ177" s="61"/>
      <c r="EA177" s="61"/>
      <c r="EB177" s="61"/>
      <c r="EC177" s="61"/>
      <c r="ED177" s="61"/>
      <c r="EE177" s="61"/>
      <c r="EF177" s="61"/>
      <c r="EG177" s="61"/>
      <c r="EH177" s="61"/>
      <c r="EI177" s="61"/>
      <c r="EJ177" s="61"/>
      <c r="EK177" s="61"/>
      <c r="EL177" s="61"/>
      <c r="EM177" s="61"/>
      <c r="EN177" s="61"/>
      <c r="EO177" s="61"/>
      <c r="EP177" s="61"/>
      <c r="EQ177" s="61"/>
      <c r="ER177" s="61"/>
      <c r="ES177" s="61"/>
      <c r="ET177" s="61"/>
      <c r="EU177" s="61"/>
      <c r="EV177" s="61"/>
      <c r="EW177" s="61"/>
      <c r="EX177" s="61"/>
      <c r="EY177" s="61"/>
      <c r="EZ177" s="61"/>
      <c r="FA177" s="61"/>
      <c r="FB177" s="61"/>
      <c r="FC177" s="61"/>
      <c r="FD177" s="61"/>
      <c r="FE177" s="61"/>
      <c r="FF177" s="61"/>
      <c r="FG177" s="61"/>
      <c r="FH177" s="61"/>
      <c r="FI177" s="61"/>
      <c r="FJ177" s="61"/>
      <c r="FK177" s="61"/>
      <c r="FL177" s="61"/>
      <c r="FM177" s="61"/>
      <c r="FN177" s="61"/>
      <c r="FO177" s="61"/>
      <c r="FP177" s="61"/>
      <c r="FQ177" s="61"/>
      <c r="FR177" s="61"/>
      <c r="FS177" s="61"/>
      <c r="FT177" s="61"/>
      <c r="FU177" s="61"/>
      <c r="FV177" s="61"/>
      <c r="FW177" s="61"/>
      <c r="FX177" s="61"/>
      <c r="FY177" s="61"/>
      <c r="FZ177" s="61"/>
      <c r="GA177" s="61"/>
      <c r="GB177" s="61"/>
      <c r="GC177" s="61"/>
      <c r="GD177" s="61"/>
      <c r="GE177" s="61"/>
      <c r="GF177" s="61"/>
      <c r="GG177" s="61"/>
      <c r="GH177" s="61"/>
      <c r="GI177" s="61"/>
      <c r="GJ177" s="61"/>
      <c r="GK177" s="61"/>
      <c r="GL177" s="61"/>
      <c r="GM177" s="61"/>
      <c r="GN177" s="61"/>
      <c r="GO177" s="61"/>
      <c r="GP177" s="61"/>
      <c r="GQ177" s="61"/>
      <c r="GR177" s="61"/>
      <c r="GS177" s="61"/>
      <c r="GT177" s="61"/>
      <c r="GU177" s="61"/>
      <c r="GV177" s="61"/>
      <c r="GW177" s="61"/>
      <c r="GX177" s="61"/>
      <c r="GY177" s="61"/>
      <c r="GZ177" s="61"/>
      <c r="HA177" s="61"/>
      <c r="HB177" s="61"/>
      <c r="HC177" s="61"/>
      <c r="HD177" s="61"/>
      <c r="HE177" s="61"/>
      <c r="HF177" s="61"/>
      <c r="HG177" s="61"/>
      <c r="HH177" s="61"/>
      <c r="HI177" s="61"/>
      <c r="HJ177" s="61"/>
      <c r="HK177" s="61"/>
      <c r="HL177" s="61"/>
      <c r="HM177" s="61"/>
      <c r="HN177" s="61"/>
      <c r="HO177" s="61"/>
      <c r="HP177" s="61"/>
      <c r="HQ177" s="61"/>
      <c r="HR177" s="61"/>
      <c r="HS177" s="61"/>
    </row>
    <row r="178" spans="1:227" s="6" customFormat="1">
      <c r="A178" s="94"/>
      <c r="B178" s="103"/>
      <c r="C178" s="58" t="s">
        <v>16</v>
      </c>
      <c r="D178" s="15">
        <f>SUM(D172:D177)</f>
        <v>56146.2</v>
      </c>
      <c r="E178" s="15">
        <f t="shared" ref="E178:I178" si="69">SUM(E172:E177)</f>
        <v>0</v>
      </c>
      <c r="F178" s="15">
        <f t="shared" si="69"/>
        <v>0</v>
      </c>
      <c r="G178" s="15">
        <f t="shared" si="69"/>
        <v>0</v>
      </c>
      <c r="H178" s="15">
        <f t="shared" si="69"/>
        <v>56146.2</v>
      </c>
      <c r="I178" s="15">
        <f t="shared" si="69"/>
        <v>0</v>
      </c>
      <c r="J178" s="4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</row>
    <row r="179" spans="1:227" s="6" customFormat="1">
      <c r="A179" s="92" t="s">
        <v>35</v>
      </c>
      <c r="B179" s="103"/>
      <c r="C179" s="58">
        <v>2022</v>
      </c>
      <c r="D179" s="22">
        <f t="shared" ref="D179:D184" si="70">SUM(E179:I179)</f>
        <v>16065.4</v>
      </c>
      <c r="E179" s="15">
        <v>0</v>
      </c>
      <c r="F179" s="15">
        <v>0</v>
      </c>
      <c r="G179" s="15">
        <v>0</v>
      </c>
      <c r="H179" s="15">
        <v>16065.4</v>
      </c>
      <c r="I179" s="15">
        <v>0</v>
      </c>
      <c r="J179" s="4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</row>
    <row r="180" spans="1:227" s="6" customFormat="1">
      <c r="A180" s="93"/>
      <c r="B180" s="103"/>
      <c r="C180" s="58">
        <v>2023</v>
      </c>
      <c r="D180" s="22">
        <f t="shared" si="70"/>
        <v>23656.2</v>
      </c>
      <c r="E180" s="15">
        <v>0</v>
      </c>
      <c r="F180" s="15">
        <v>0</v>
      </c>
      <c r="G180" s="15">
        <v>0</v>
      </c>
      <c r="H180" s="15">
        <v>23656.2</v>
      </c>
      <c r="I180" s="15">
        <v>0</v>
      </c>
      <c r="J180" s="4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</row>
    <row r="181" spans="1:227" s="6" customFormat="1">
      <c r="A181" s="93"/>
      <c r="B181" s="103"/>
      <c r="C181" s="58">
        <v>2024</v>
      </c>
      <c r="D181" s="22">
        <f t="shared" si="70"/>
        <v>18248.3</v>
      </c>
      <c r="E181" s="15">
        <v>0</v>
      </c>
      <c r="F181" s="15">
        <v>0</v>
      </c>
      <c r="G181" s="15">
        <v>0</v>
      </c>
      <c r="H181" s="15">
        <v>18248.3</v>
      </c>
      <c r="I181" s="15">
        <v>0</v>
      </c>
      <c r="J181" s="4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</row>
    <row r="182" spans="1:227" s="62" customFormat="1">
      <c r="A182" s="93"/>
      <c r="B182" s="103"/>
      <c r="C182" s="58">
        <v>2025</v>
      </c>
      <c r="D182" s="22">
        <f t="shared" si="70"/>
        <v>19065</v>
      </c>
      <c r="E182" s="15">
        <v>0</v>
      </c>
      <c r="F182" s="15">
        <v>0</v>
      </c>
      <c r="G182" s="15">
        <v>0</v>
      </c>
      <c r="H182" s="15">
        <v>19065</v>
      </c>
      <c r="I182" s="15">
        <v>0</v>
      </c>
      <c r="J182" s="52"/>
      <c r="K182" s="52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61"/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  <c r="DH182" s="61"/>
      <c r="DI182" s="61"/>
      <c r="DJ182" s="61"/>
      <c r="DK182" s="61"/>
      <c r="DL182" s="61"/>
      <c r="DM182" s="61"/>
      <c r="DN182" s="61"/>
      <c r="DO182" s="61"/>
      <c r="DP182" s="61"/>
      <c r="DQ182" s="61"/>
      <c r="DR182" s="61"/>
      <c r="DS182" s="61"/>
      <c r="DT182" s="61"/>
      <c r="DU182" s="61"/>
      <c r="DV182" s="61"/>
      <c r="DW182" s="61"/>
      <c r="DX182" s="61"/>
      <c r="DY182" s="61"/>
      <c r="DZ182" s="61"/>
      <c r="EA182" s="61"/>
      <c r="EB182" s="61"/>
      <c r="EC182" s="61"/>
      <c r="ED182" s="61"/>
      <c r="EE182" s="61"/>
      <c r="EF182" s="61"/>
      <c r="EG182" s="61"/>
      <c r="EH182" s="61"/>
      <c r="EI182" s="61"/>
      <c r="EJ182" s="61"/>
      <c r="EK182" s="61"/>
      <c r="EL182" s="61"/>
      <c r="EM182" s="61"/>
      <c r="EN182" s="61"/>
      <c r="EO182" s="61"/>
      <c r="EP182" s="61"/>
      <c r="EQ182" s="61"/>
      <c r="ER182" s="61"/>
      <c r="ES182" s="61"/>
      <c r="ET182" s="61"/>
      <c r="EU182" s="61"/>
      <c r="EV182" s="61"/>
      <c r="EW182" s="61"/>
      <c r="EX182" s="61"/>
      <c r="EY182" s="61"/>
      <c r="EZ182" s="61"/>
      <c r="FA182" s="61"/>
      <c r="FB182" s="61"/>
      <c r="FC182" s="61"/>
      <c r="FD182" s="61"/>
      <c r="FE182" s="61"/>
      <c r="FF182" s="61"/>
      <c r="FG182" s="61"/>
      <c r="FH182" s="61"/>
      <c r="FI182" s="61"/>
      <c r="FJ182" s="61"/>
      <c r="FK182" s="61"/>
      <c r="FL182" s="61"/>
      <c r="FM182" s="61"/>
      <c r="FN182" s="61"/>
      <c r="FO182" s="61"/>
      <c r="FP182" s="61"/>
      <c r="FQ182" s="61"/>
      <c r="FR182" s="61"/>
      <c r="FS182" s="61"/>
      <c r="FT182" s="61"/>
      <c r="FU182" s="61"/>
      <c r="FV182" s="61"/>
      <c r="FW182" s="61"/>
      <c r="FX182" s="61"/>
      <c r="FY182" s="61"/>
      <c r="FZ182" s="61"/>
      <c r="GA182" s="61"/>
      <c r="GB182" s="61"/>
      <c r="GC182" s="61"/>
      <c r="GD182" s="61"/>
      <c r="GE182" s="61"/>
      <c r="GF182" s="61"/>
      <c r="GG182" s="61"/>
      <c r="GH182" s="61"/>
      <c r="GI182" s="61"/>
      <c r="GJ182" s="61"/>
      <c r="GK182" s="61"/>
      <c r="GL182" s="61"/>
      <c r="GM182" s="61"/>
      <c r="GN182" s="61"/>
      <c r="GO182" s="61"/>
      <c r="GP182" s="61"/>
      <c r="GQ182" s="61"/>
      <c r="GR182" s="61"/>
      <c r="GS182" s="61"/>
      <c r="GT182" s="61"/>
      <c r="GU182" s="61"/>
      <c r="GV182" s="61"/>
      <c r="GW182" s="61"/>
      <c r="GX182" s="61"/>
      <c r="GY182" s="61"/>
      <c r="GZ182" s="61"/>
      <c r="HA182" s="61"/>
      <c r="HB182" s="61"/>
      <c r="HC182" s="61"/>
      <c r="HD182" s="61"/>
      <c r="HE182" s="61"/>
      <c r="HF182" s="61"/>
      <c r="HG182" s="61"/>
      <c r="HH182" s="61"/>
      <c r="HI182" s="61"/>
      <c r="HJ182" s="61"/>
      <c r="HK182" s="61"/>
      <c r="HL182" s="61"/>
      <c r="HM182" s="61"/>
      <c r="HN182" s="61"/>
      <c r="HO182" s="61"/>
      <c r="HP182" s="61"/>
      <c r="HQ182" s="61"/>
      <c r="HR182" s="61"/>
      <c r="HS182" s="61"/>
    </row>
    <row r="183" spans="1:227" s="62" customFormat="1">
      <c r="A183" s="93"/>
      <c r="B183" s="103"/>
      <c r="C183" s="58">
        <v>2026</v>
      </c>
      <c r="D183" s="22">
        <f t="shared" si="70"/>
        <v>19065</v>
      </c>
      <c r="E183" s="15">
        <v>0</v>
      </c>
      <c r="F183" s="15">
        <v>0</v>
      </c>
      <c r="G183" s="15">
        <v>0</v>
      </c>
      <c r="H183" s="15">
        <v>19065</v>
      </c>
      <c r="I183" s="15">
        <v>0</v>
      </c>
      <c r="J183" s="52"/>
      <c r="K183" s="52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61"/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  <c r="DH183" s="61"/>
      <c r="DI183" s="61"/>
      <c r="DJ183" s="61"/>
      <c r="DK183" s="61"/>
      <c r="DL183" s="61"/>
      <c r="DM183" s="61"/>
      <c r="DN183" s="61"/>
      <c r="DO183" s="61"/>
      <c r="DP183" s="61"/>
      <c r="DQ183" s="61"/>
      <c r="DR183" s="61"/>
      <c r="DS183" s="61"/>
      <c r="DT183" s="61"/>
      <c r="DU183" s="61"/>
      <c r="DV183" s="61"/>
      <c r="DW183" s="61"/>
      <c r="DX183" s="61"/>
      <c r="DY183" s="61"/>
      <c r="DZ183" s="61"/>
      <c r="EA183" s="61"/>
      <c r="EB183" s="61"/>
      <c r="EC183" s="61"/>
      <c r="ED183" s="61"/>
      <c r="EE183" s="61"/>
      <c r="EF183" s="61"/>
      <c r="EG183" s="61"/>
      <c r="EH183" s="61"/>
      <c r="EI183" s="61"/>
      <c r="EJ183" s="61"/>
      <c r="EK183" s="61"/>
      <c r="EL183" s="61"/>
      <c r="EM183" s="61"/>
      <c r="EN183" s="61"/>
      <c r="EO183" s="61"/>
      <c r="EP183" s="61"/>
      <c r="EQ183" s="61"/>
      <c r="ER183" s="61"/>
      <c r="ES183" s="61"/>
      <c r="ET183" s="61"/>
      <c r="EU183" s="61"/>
      <c r="EV183" s="61"/>
      <c r="EW183" s="61"/>
      <c r="EX183" s="61"/>
      <c r="EY183" s="61"/>
      <c r="EZ183" s="61"/>
      <c r="FA183" s="61"/>
      <c r="FB183" s="61"/>
      <c r="FC183" s="61"/>
      <c r="FD183" s="61"/>
      <c r="FE183" s="61"/>
      <c r="FF183" s="61"/>
      <c r="FG183" s="61"/>
      <c r="FH183" s="61"/>
      <c r="FI183" s="61"/>
      <c r="FJ183" s="61"/>
      <c r="FK183" s="61"/>
      <c r="FL183" s="61"/>
      <c r="FM183" s="61"/>
      <c r="FN183" s="61"/>
      <c r="FO183" s="61"/>
      <c r="FP183" s="61"/>
      <c r="FQ183" s="61"/>
      <c r="FR183" s="61"/>
      <c r="FS183" s="61"/>
      <c r="FT183" s="61"/>
      <c r="FU183" s="61"/>
      <c r="FV183" s="61"/>
      <c r="FW183" s="61"/>
      <c r="FX183" s="61"/>
      <c r="FY183" s="61"/>
      <c r="FZ183" s="61"/>
      <c r="GA183" s="61"/>
      <c r="GB183" s="61"/>
      <c r="GC183" s="61"/>
      <c r="GD183" s="61"/>
      <c r="GE183" s="61"/>
      <c r="GF183" s="61"/>
      <c r="GG183" s="61"/>
      <c r="GH183" s="61"/>
      <c r="GI183" s="61"/>
      <c r="GJ183" s="61"/>
      <c r="GK183" s="61"/>
      <c r="GL183" s="61"/>
      <c r="GM183" s="61"/>
      <c r="GN183" s="61"/>
      <c r="GO183" s="61"/>
      <c r="GP183" s="61"/>
      <c r="GQ183" s="61"/>
      <c r="GR183" s="61"/>
      <c r="GS183" s="61"/>
      <c r="GT183" s="61"/>
      <c r="GU183" s="61"/>
      <c r="GV183" s="61"/>
      <c r="GW183" s="61"/>
      <c r="GX183" s="61"/>
      <c r="GY183" s="61"/>
      <c r="GZ183" s="61"/>
      <c r="HA183" s="61"/>
      <c r="HB183" s="61"/>
      <c r="HC183" s="61"/>
      <c r="HD183" s="61"/>
      <c r="HE183" s="61"/>
      <c r="HF183" s="61"/>
      <c r="HG183" s="61"/>
      <c r="HH183" s="61"/>
      <c r="HI183" s="61"/>
      <c r="HJ183" s="61"/>
      <c r="HK183" s="61"/>
      <c r="HL183" s="61"/>
      <c r="HM183" s="61"/>
      <c r="HN183" s="61"/>
      <c r="HO183" s="61"/>
      <c r="HP183" s="61"/>
      <c r="HQ183" s="61"/>
      <c r="HR183" s="61"/>
      <c r="HS183" s="61"/>
    </row>
    <row r="184" spans="1:227" s="62" customFormat="1">
      <c r="A184" s="93"/>
      <c r="B184" s="103"/>
      <c r="C184" s="58">
        <v>2027</v>
      </c>
      <c r="D184" s="22">
        <f t="shared" si="70"/>
        <v>19065</v>
      </c>
      <c r="E184" s="15">
        <v>0</v>
      </c>
      <c r="F184" s="15">
        <v>0</v>
      </c>
      <c r="G184" s="15">
        <v>0</v>
      </c>
      <c r="H184" s="15">
        <v>19065</v>
      </c>
      <c r="I184" s="15">
        <v>0</v>
      </c>
      <c r="J184" s="52"/>
      <c r="K184" s="52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61"/>
      <c r="CB184" s="61"/>
      <c r="CC184" s="61"/>
      <c r="CD184" s="61"/>
      <c r="CE184" s="61"/>
      <c r="CF184" s="61"/>
      <c r="CG184" s="61"/>
      <c r="CH184" s="61"/>
      <c r="CI184" s="61"/>
      <c r="CJ184" s="61"/>
      <c r="CK184" s="61"/>
      <c r="CL184" s="61"/>
      <c r="CM184" s="61"/>
      <c r="CN184" s="61"/>
      <c r="CO184" s="61"/>
      <c r="CP184" s="61"/>
      <c r="CQ184" s="61"/>
      <c r="CR184" s="61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61"/>
      <c r="DG184" s="61"/>
      <c r="DH184" s="61"/>
      <c r="DI184" s="61"/>
      <c r="DJ184" s="61"/>
      <c r="DK184" s="61"/>
      <c r="DL184" s="61"/>
      <c r="DM184" s="61"/>
      <c r="DN184" s="61"/>
      <c r="DO184" s="61"/>
      <c r="DP184" s="61"/>
      <c r="DQ184" s="61"/>
      <c r="DR184" s="61"/>
      <c r="DS184" s="61"/>
      <c r="DT184" s="61"/>
      <c r="DU184" s="61"/>
      <c r="DV184" s="61"/>
      <c r="DW184" s="61"/>
      <c r="DX184" s="61"/>
      <c r="DY184" s="61"/>
      <c r="DZ184" s="61"/>
      <c r="EA184" s="61"/>
      <c r="EB184" s="61"/>
      <c r="EC184" s="61"/>
      <c r="ED184" s="61"/>
      <c r="EE184" s="61"/>
      <c r="EF184" s="61"/>
      <c r="EG184" s="61"/>
      <c r="EH184" s="61"/>
      <c r="EI184" s="61"/>
      <c r="EJ184" s="61"/>
      <c r="EK184" s="61"/>
      <c r="EL184" s="61"/>
      <c r="EM184" s="61"/>
      <c r="EN184" s="61"/>
      <c r="EO184" s="61"/>
      <c r="EP184" s="61"/>
      <c r="EQ184" s="61"/>
      <c r="ER184" s="61"/>
      <c r="ES184" s="61"/>
      <c r="ET184" s="61"/>
      <c r="EU184" s="61"/>
      <c r="EV184" s="61"/>
      <c r="EW184" s="61"/>
      <c r="EX184" s="61"/>
      <c r="EY184" s="61"/>
      <c r="EZ184" s="61"/>
      <c r="FA184" s="61"/>
      <c r="FB184" s="61"/>
      <c r="FC184" s="61"/>
      <c r="FD184" s="61"/>
      <c r="FE184" s="61"/>
      <c r="FF184" s="61"/>
      <c r="FG184" s="61"/>
      <c r="FH184" s="61"/>
      <c r="FI184" s="61"/>
      <c r="FJ184" s="61"/>
      <c r="FK184" s="61"/>
      <c r="FL184" s="61"/>
      <c r="FM184" s="61"/>
      <c r="FN184" s="61"/>
      <c r="FO184" s="61"/>
      <c r="FP184" s="61"/>
      <c r="FQ184" s="61"/>
      <c r="FR184" s="61"/>
      <c r="FS184" s="61"/>
      <c r="FT184" s="61"/>
      <c r="FU184" s="61"/>
      <c r="FV184" s="61"/>
      <c r="FW184" s="61"/>
      <c r="FX184" s="61"/>
      <c r="FY184" s="61"/>
      <c r="FZ184" s="61"/>
      <c r="GA184" s="61"/>
      <c r="GB184" s="61"/>
      <c r="GC184" s="61"/>
      <c r="GD184" s="61"/>
      <c r="GE184" s="61"/>
      <c r="GF184" s="61"/>
      <c r="GG184" s="61"/>
      <c r="GH184" s="61"/>
      <c r="GI184" s="61"/>
      <c r="GJ184" s="61"/>
      <c r="GK184" s="61"/>
      <c r="GL184" s="61"/>
      <c r="GM184" s="61"/>
      <c r="GN184" s="61"/>
      <c r="GO184" s="61"/>
      <c r="GP184" s="61"/>
      <c r="GQ184" s="61"/>
      <c r="GR184" s="61"/>
      <c r="GS184" s="61"/>
      <c r="GT184" s="61"/>
      <c r="GU184" s="61"/>
      <c r="GV184" s="61"/>
      <c r="GW184" s="61"/>
      <c r="GX184" s="61"/>
      <c r="GY184" s="61"/>
      <c r="GZ184" s="61"/>
      <c r="HA184" s="61"/>
      <c r="HB184" s="61"/>
      <c r="HC184" s="61"/>
      <c r="HD184" s="61"/>
      <c r="HE184" s="61"/>
      <c r="HF184" s="61"/>
      <c r="HG184" s="61"/>
      <c r="HH184" s="61"/>
      <c r="HI184" s="61"/>
      <c r="HJ184" s="61"/>
      <c r="HK184" s="61"/>
      <c r="HL184" s="61"/>
      <c r="HM184" s="61"/>
      <c r="HN184" s="61"/>
      <c r="HO184" s="61"/>
      <c r="HP184" s="61"/>
      <c r="HQ184" s="61"/>
      <c r="HR184" s="61"/>
      <c r="HS184" s="61"/>
    </row>
    <row r="185" spans="1:227" s="6" customFormat="1">
      <c r="A185" s="94"/>
      <c r="B185" s="103"/>
      <c r="C185" s="58" t="s">
        <v>16</v>
      </c>
      <c r="D185" s="22">
        <f>SUM(D179:D184)</f>
        <v>115164.9</v>
      </c>
      <c r="E185" s="22">
        <f t="shared" ref="E185:I185" si="71">SUM(E179:E184)</f>
        <v>0</v>
      </c>
      <c r="F185" s="22">
        <f t="shared" si="71"/>
        <v>0</v>
      </c>
      <c r="G185" s="22">
        <f t="shared" si="71"/>
        <v>0</v>
      </c>
      <c r="H185" s="22">
        <f t="shared" si="71"/>
        <v>115164.9</v>
      </c>
      <c r="I185" s="22">
        <f t="shared" si="71"/>
        <v>0</v>
      </c>
      <c r="J185" s="4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</row>
    <row r="186" spans="1:227" s="6" customFormat="1" ht="18.75" customHeight="1">
      <c r="A186" s="92" t="s">
        <v>36</v>
      </c>
      <c r="B186" s="103"/>
      <c r="C186" s="58">
        <v>2022</v>
      </c>
      <c r="D186" s="15">
        <f t="shared" ref="D186:D188" si="72">SUM(E186:I186)</f>
        <v>17098.7</v>
      </c>
      <c r="E186" s="15">
        <v>0</v>
      </c>
      <c r="F186" s="15">
        <v>0</v>
      </c>
      <c r="G186" s="15">
        <v>0</v>
      </c>
      <c r="H186" s="15">
        <v>17098.7</v>
      </c>
      <c r="I186" s="15">
        <v>0</v>
      </c>
      <c r="J186" s="4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</row>
    <row r="187" spans="1:227" s="6" customFormat="1">
      <c r="A187" s="93"/>
      <c r="B187" s="103"/>
      <c r="C187" s="58">
        <v>2023</v>
      </c>
      <c r="D187" s="15">
        <f t="shared" si="72"/>
        <v>5196.8999999999996</v>
      </c>
      <c r="E187" s="15">
        <v>0</v>
      </c>
      <c r="F187" s="15">
        <v>0</v>
      </c>
      <c r="G187" s="15">
        <v>0</v>
      </c>
      <c r="H187" s="15">
        <v>5196.8999999999996</v>
      </c>
      <c r="I187" s="15">
        <v>0</v>
      </c>
      <c r="J187" s="4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</row>
    <row r="188" spans="1:227">
      <c r="A188" s="93"/>
      <c r="B188" s="103"/>
      <c r="C188" s="58">
        <v>2024</v>
      </c>
      <c r="D188" s="15">
        <f t="shared" si="72"/>
        <v>49770.400000000001</v>
      </c>
      <c r="E188" s="15">
        <v>0</v>
      </c>
      <c r="F188" s="15">
        <v>0</v>
      </c>
      <c r="G188" s="15">
        <v>0</v>
      </c>
      <c r="H188" s="15">
        <v>39770.400000000001</v>
      </c>
      <c r="I188" s="15">
        <v>10000</v>
      </c>
      <c r="J188" s="42"/>
    </row>
    <row r="189" spans="1:227">
      <c r="A189" s="94"/>
      <c r="B189" s="103"/>
      <c r="C189" s="58" t="s">
        <v>16</v>
      </c>
      <c r="D189" s="15">
        <f t="shared" ref="D189:I189" si="73">SUM(D186:D188)</f>
        <v>72066</v>
      </c>
      <c r="E189" s="15">
        <f t="shared" si="73"/>
        <v>0</v>
      </c>
      <c r="F189" s="15">
        <f t="shared" si="73"/>
        <v>0</v>
      </c>
      <c r="G189" s="15">
        <f t="shared" si="73"/>
        <v>0</v>
      </c>
      <c r="H189" s="15">
        <f t="shared" si="73"/>
        <v>62066</v>
      </c>
      <c r="I189" s="15">
        <f t="shared" si="73"/>
        <v>10000</v>
      </c>
      <c r="J189" s="42"/>
    </row>
    <row r="190" spans="1:227">
      <c r="A190" s="92" t="s">
        <v>37</v>
      </c>
      <c r="B190" s="103"/>
      <c r="C190" s="58">
        <v>2022</v>
      </c>
      <c r="D190" s="15">
        <f t="shared" ref="D190:D195" si="74">SUM(E190:I190)</f>
        <v>20168.8</v>
      </c>
      <c r="E190" s="15">
        <v>0</v>
      </c>
      <c r="F190" s="15">
        <v>0</v>
      </c>
      <c r="G190" s="15">
        <v>0</v>
      </c>
      <c r="H190" s="15">
        <v>20168.8</v>
      </c>
      <c r="I190" s="15">
        <v>0</v>
      </c>
      <c r="J190" s="42"/>
    </row>
    <row r="191" spans="1:227">
      <c r="A191" s="93"/>
      <c r="B191" s="103"/>
      <c r="C191" s="58">
        <v>2023</v>
      </c>
      <c r="D191" s="15">
        <f t="shared" si="74"/>
        <v>21829.200000000001</v>
      </c>
      <c r="E191" s="15">
        <v>0</v>
      </c>
      <c r="F191" s="15">
        <v>0</v>
      </c>
      <c r="G191" s="15">
        <v>0</v>
      </c>
      <c r="H191" s="15">
        <v>21829.200000000001</v>
      </c>
      <c r="I191" s="15">
        <v>0</v>
      </c>
      <c r="J191" s="42"/>
    </row>
    <row r="192" spans="1:227">
      <c r="A192" s="93"/>
      <c r="B192" s="103"/>
      <c r="C192" s="58">
        <v>2024</v>
      </c>
      <c r="D192" s="15">
        <f t="shared" si="74"/>
        <v>1303.7</v>
      </c>
      <c r="E192" s="15">
        <v>0</v>
      </c>
      <c r="F192" s="15">
        <v>0</v>
      </c>
      <c r="G192" s="15">
        <v>0</v>
      </c>
      <c r="H192" s="15">
        <v>1303.7</v>
      </c>
      <c r="I192" s="15">
        <v>0</v>
      </c>
      <c r="J192" s="42"/>
    </row>
    <row r="193" spans="1:227" s="61" customFormat="1">
      <c r="A193" s="93"/>
      <c r="B193" s="103"/>
      <c r="C193" s="58">
        <v>2025</v>
      </c>
      <c r="D193" s="15">
        <f t="shared" si="74"/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52"/>
      <c r="K193" s="52"/>
    </row>
    <row r="194" spans="1:227" s="61" customFormat="1">
      <c r="A194" s="93"/>
      <c r="B194" s="103"/>
      <c r="C194" s="58">
        <v>2026</v>
      </c>
      <c r="D194" s="15">
        <f t="shared" si="74"/>
        <v>1665.6</v>
      </c>
      <c r="E194" s="15">
        <v>0</v>
      </c>
      <c r="F194" s="15">
        <v>0</v>
      </c>
      <c r="G194" s="15">
        <v>0</v>
      </c>
      <c r="H194" s="15">
        <v>1665.6</v>
      </c>
      <c r="I194" s="15">
        <v>0</v>
      </c>
      <c r="J194" s="52"/>
      <c r="K194" s="52"/>
    </row>
    <row r="195" spans="1:227" s="61" customFormat="1">
      <c r="A195" s="93"/>
      <c r="B195" s="103"/>
      <c r="C195" s="58">
        <v>2027</v>
      </c>
      <c r="D195" s="15">
        <f t="shared" si="74"/>
        <v>4400</v>
      </c>
      <c r="E195" s="15">
        <v>0</v>
      </c>
      <c r="F195" s="15">
        <v>0</v>
      </c>
      <c r="G195" s="15">
        <v>0</v>
      </c>
      <c r="H195" s="15">
        <v>4400</v>
      </c>
      <c r="I195" s="15">
        <v>0</v>
      </c>
      <c r="J195" s="52"/>
      <c r="K195" s="52"/>
    </row>
    <row r="196" spans="1:227">
      <c r="A196" s="94"/>
      <c r="B196" s="103"/>
      <c r="C196" s="58" t="s">
        <v>16</v>
      </c>
      <c r="D196" s="15">
        <f>SUM(D190:D195)</f>
        <v>49367.299999999996</v>
      </c>
      <c r="E196" s="15">
        <f t="shared" ref="E196:I196" si="75">SUM(E190:E195)</f>
        <v>0</v>
      </c>
      <c r="F196" s="15">
        <f t="shared" si="75"/>
        <v>0</v>
      </c>
      <c r="G196" s="15">
        <f t="shared" si="75"/>
        <v>0</v>
      </c>
      <c r="H196" s="15">
        <f t="shared" si="75"/>
        <v>49367.299999999996</v>
      </c>
      <c r="I196" s="15">
        <f t="shared" si="75"/>
        <v>0</v>
      </c>
      <c r="J196" s="42"/>
    </row>
    <row r="197" spans="1:227" ht="38.1" customHeight="1">
      <c r="A197" s="104" t="s">
        <v>83</v>
      </c>
      <c r="B197" s="103"/>
      <c r="C197" s="58">
        <v>2022</v>
      </c>
      <c r="D197" s="15">
        <f t="shared" ref="D197:D202" si="76">SUM(E197:I197)</f>
        <v>3816.3</v>
      </c>
      <c r="E197" s="15">
        <v>0</v>
      </c>
      <c r="F197" s="15">
        <v>3164.1</v>
      </c>
      <c r="G197" s="15">
        <v>0</v>
      </c>
      <c r="H197" s="15">
        <v>652.20000000000005</v>
      </c>
      <c r="I197" s="15">
        <v>0</v>
      </c>
      <c r="J197" s="42"/>
      <c r="K197" s="36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</row>
    <row r="198" spans="1:227" ht="38.1" customHeight="1">
      <c r="A198" s="105"/>
      <c r="B198" s="103"/>
      <c r="C198" s="58">
        <v>2023</v>
      </c>
      <c r="D198" s="15">
        <f t="shared" si="76"/>
        <v>3803.3999999999996</v>
      </c>
      <c r="E198" s="15">
        <v>0</v>
      </c>
      <c r="F198" s="15">
        <v>3151.2</v>
      </c>
      <c r="G198" s="15">
        <v>0</v>
      </c>
      <c r="H198" s="15">
        <v>652.20000000000005</v>
      </c>
      <c r="I198" s="15">
        <v>0</v>
      </c>
      <c r="J198" s="42"/>
      <c r="K198" s="36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</row>
    <row r="199" spans="1:227" ht="38.1" customHeight="1">
      <c r="A199" s="105"/>
      <c r="B199" s="103"/>
      <c r="C199" s="58">
        <v>2024</v>
      </c>
      <c r="D199" s="15">
        <f t="shared" si="76"/>
        <v>3291.6</v>
      </c>
      <c r="E199" s="15">
        <v>0</v>
      </c>
      <c r="F199" s="15">
        <v>3061.2</v>
      </c>
      <c r="G199" s="15">
        <v>0</v>
      </c>
      <c r="H199" s="15">
        <v>230.4</v>
      </c>
      <c r="I199" s="15">
        <v>0</v>
      </c>
      <c r="J199" s="42"/>
      <c r="K199" s="36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</row>
    <row r="200" spans="1:227" s="61" customFormat="1" ht="38.1" customHeight="1">
      <c r="A200" s="105"/>
      <c r="B200" s="103"/>
      <c r="C200" s="58">
        <v>2025</v>
      </c>
      <c r="D200" s="15">
        <f t="shared" si="76"/>
        <v>3251.7999999999997</v>
      </c>
      <c r="E200" s="15">
        <v>0</v>
      </c>
      <c r="F200" s="15">
        <v>3024.2</v>
      </c>
      <c r="G200" s="15">
        <v>227.6</v>
      </c>
      <c r="H200" s="15">
        <v>0</v>
      </c>
      <c r="I200" s="15">
        <v>0</v>
      </c>
      <c r="J200" s="52"/>
      <c r="K200" s="52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  <c r="BQ200" s="65"/>
      <c r="BR200" s="65"/>
      <c r="BS200" s="65"/>
      <c r="BT200" s="65"/>
      <c r="BU200" s="65"/>
      <c r="BV200" s="65"/>
      <c r="BW200" s="65"/>
      <c r="BX200" s="65"/>
      <c r="BY200" s="65"/>
      <c r="BZ200" s="65"/>
      <c r="CA200" s="65"/>
      <c r="CB200" s="65"/>
      <c r="CC200" s="65"/>
      <c r="CD200" s="65"/>
      <c r="CE200" s="65"/>
      <c r="CF200" s="65"/>
      <c r="CG200" s="65"/>
      <c r="CH200" s="65"/>
      <c r="CI200" s="65"/>
      <c r="CJ200" s="65"/>
      <c r="CK200" s="65"/>
      <c r="CL200" s="65"/>
      <c r="CM200" s="65"/>
      <c r="CN200" s="65"/>
      <c r="CO200" s="65"/>
      <c r="CP200" s="65"/>
      <c r="CQ200" s="65"/>
      <c r="CR200" s="65"/>
      <c r="CS200" s="65"/>
      <c r="CT200" s="65"/>
      <c r="CU200" s="65"/>
      <c r="CV200" s="65"/>
      <c r="CW200" s="65"/>
      <c r="CX200" s="65"/>
      <c r="CY200" s="65"/>
      <c r="CZ200" s="65"/>
      <c r="DA200" s="65"/>
      <c r="DB200" s="65"/>
      <c r="DC200" s="65"/>
      <c r="DD200" s="65"/>
      <c r="DE200" s="65"/>
      <c r="DF200" s="65"/>
      <c r="DG200" s="65"/>
      <c r="DH200" s="65"/>
      <c r="DI200" s="65"/>
      <c r="DJ200" s="65"/>
      <c r="DK200" s="65"/>
      <c r="DL200" s="65"/>
      <c r="DM200" s="65"/>
      <c r="DN200" s="65"/>
      <c r="DO200" s="65"/>
      <c r="DP200" s="65"/>
      <c r="DQ200" s="65"/>
      <c r="DR200" s="65"/>
      <c r="DS200" s="65"/>
      <c r="DT200" s="65"/>
      <c r="DU200" s="65"/>
      <c r="DV200" s="65"/>
      <c r="DW200" s="65"/>
      <c r="DX200" s="65"/>
      <c r="DY200" s="65"/>
      <c r="DZ200" s="65"/>
      <c r="EA200" s="65"/>
      <c r="EB200" s="65"/>
      <c r="EC200" s="65"/>
      <c r="ED200" s="65"/>
      <c r="EE200" s="65"/>
      <c r="EF200" s="65"/>
      <c r="EG200" s="65"/>
      <c r="EH200" s="65"/>
      <c r="EI200" s="65"/>
      <c r="EJ200" s="65"/>
      <c r="EK200" s="65"/>
      <c r="EL200" s="65"/>
      <c r="EM200" s="65"/>
      <c r="EN200" s="65"/>
      <c r="EO200" s="65"/>
      <c r="EP200" s="65"/>
      <c r="EQ200" s="65"/>
      <c r="ER200" s="65"/>
      <c r="ES200" s="65"/>
      <c r="ET200" s="65"/>
      <c r="EU200" s="65"/>
      <c r="EV200" s="65"/>
      <c r="EW200" s="65"/>
      <c r="EX200" s="65"/>
      <c r="EY200" s="65"/>
      <c r="EZ200" s="65"/>
      <c r="FA200" s="65"/>
      <c r="FB200" s="65"/>
      <c r="FC200" s="65"/>
      <c r="FD200" s="65"/>
      <c r="FE200" s="65"/>
      <c r="FF200" s="65"/>
      <c r="FG200" s="65"/>
      <c r="FH200" s="65"/>
      <c r="FI200" s="65"/>
      <c r="FJ200" s="65"/>
      <c r="FK200" s="65"/>
      <c r="FL200" s="65"/>
      <c r="FM200" s="65"/>
      <c r="FN200" s="65"/>
      <c r="FO200" s="65"/>
      <c r="FP200" s="65"/>
      <c r="FQ200" s="65"/>
      <c r="FR200" s="65"/>
      <c r="FS200" s="65"/>
      <c r="FT200" s="65"/>
      <c r="FU200" s="65"/>
      <c r="FV200" s="65"/>
      <c r="FW200" s="65"/>
      <c r="FX200" s="65"/>
      <c r="FY200" s="65"/>
      <c r="FZ200" s="65"/>
      <c r="GA200" s="65"/>
      <c r="GB200" s="65"/>
      <c r="GC200" s="65"/>
      <c r="GD200" s="65"/>
      <c r="GE200" s="65"/>
      <c r="GF200" s="65"/>
      <c r="GG200" s="65"/>
      <c r="GH200" s="65"/>
      <c r="GI200" s="65"/>
      <c r="GJ200" s="65"/>
      <c r="GK200" s="65"/>
      <c r="GL200" s="65"/>
      <c r="GM200" s="65"/>
      <c r="GN200" s="65"/>
      <c r="GO200" s="65"/>
      <c r="GP200" s="65"/>
      <c r="GQ200" s="65"/>
      <c r="GR200" s="65"/>
      <c r="GS200" s="65"/>
      <c r="GT200" s="65"/>
      <c r="GU200" s="65"/>
      <c r="GV200" s="65"/>
      <c r="GW200" s="65"/>
      <c r="GX200" s="65"/>
      <c r="GY200" s="65"/>
      <c r="GZ200" s="65"/>
      <c r="HA200" s="65"/>
      <c r="HB200" s="65"/>
      <c r="HC200" s="65"/>
      <c r="HD200" s="65"/>
      <c r="HE200" s="65"/>
      <c r="HF200" s="65"/>
      <c r="HG200" s="65"/>
      <c r="HH200" s="65"/>
      <c r="HI200" s="65"/>
      <c r="HJ200" s="65"/>
      <c r="HK200" s="65"/>
      <c r="HL200" s="65"/>
      <c r="HM200" s="65"/>
      <c r="HN200" s="65"/>
      <c r="HO200" s="65"/>
      <c r="HP200" s="65"/>
      <c r="HQ200" s="65"/>
      <c r="HR200" s="65"/>
      <c r="HS200" s="65"/>
    </row>
    <row r="201" spans="1:227" s="61" customFormat="1" ht="38.1" customHeight="1">
      <c r="A201" s="105"/>
      <c r="B201" s="103"/>
      <c r="C201" s="58">
        <v>2026</v>
      </c>
      <c r="D201" s="15">
        <f t="shared" si="76"/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52"/>
      <c r="K201" s="52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  <c r="BI201" s="65"/>
      <c r="BJ201" s="65"/>
      <c r="BK201" s="65"/>
      <c r="BL201" s="65"/>
      <c r="BM201" s="65"/>
      <c r="BN201" s="65"/>
      <c r="BO201" s="65"/>
      <c r="BP201" s="65"/>
      <c r="BQ201" s="65"/>
      <c r="BR201" s="65"/>
      <c r="BS201" s="65"/>
      <c r="BT201" s="65"/>
      <c r="BU201" s="65"/>
      <c r="BV201" s="65"/>
      <c r="BW201" s="65"/>
      <c r="BX201" s="65"/>
      <c r="BY201" s="65"/>
      <c r="BZ201" s="65"/>
      <c r="CA201" s="65"/>
      <c r="CB201" s="65"/>
      <c r="CC201" s="65"/>
      <c r="CD201" s="65"/>
      <c r="CE201" s="65"/>
      <c r="CF201" s="65"/>
      <c r="CG201" s="65"/>
      <c r="CH201" s="65"/>
      <c r="CI201" s="65"/>
      <c r="CJ201" s="65"/>
      <c r="CK201" s="65"/>
      <c r="CL201" s="65"/>
      <c r="CM201" s="65"/>
      <c r="CN201" s="65"/>
      <c r="CO201" s="65"/>
      <c r="CP201" s="65"/>
      <c r="CQ201" s="65"/>
      <c r="CR201" s="65"/>
      <c r="CS201" s="65"/>
      <c r="CT201" s="65"/>
      <c r="CU201" s="65"/>
      <c r="CV201" s="65"/>
      <c r="CW201" s="65"/>
      <c r="CX201" s="65"/>
      <c r="CY201" s="65"/>
      <c r="CZ201" s="65"/>
      <c r="DA201" s="65"/>
      <c r="DB201" s="65"/>
      <c r="DC201" s="65"/>
      <c r="DD201" s="65"/>
      <c r="DE201" s="65"/>
      <c r="DF201" s="65"/>
      <c r="DG201" s="65"/>
      <c r="DH201" s="65"/>
      <c r="DI201" s="65"/>
      <c r="DJ201" s="65"/>
      <c r="DK201" s="65"/>
      <c r="DL201" s="65"/>
      <c r="DM201" s="65"/>
      <c r="DN201" s="65"/>
      <c r="DO201" s="65"/>
      <c r="DP201" s="65"/>
      <c r="DQ201" s="65"/>
      <c r="DR201" s="65"/>
      <c r="DS201" s="65"/>
      <c r="DT201" s="65"/>
      <c r="DU201" s="65"/>
      <c r="DV201" s="65"/>
      <c r="DW201" s="65"/>
      <c r="DX201" s="65"/>
      <c r="DY201" s="65"/>
      <c r="DZ201" s="65"/>
      <c r="EA201" s="65"/>
      <c r="EB201" s="65"/>
      <c r="EC201" s="65"/>
      <c r="ED201" s="65"/>
      <c r="EE201" s="65"/>
      <c r="EF201" s="65"/>
      <c r="EG201" s="65"/>
      <c r="EH201" s="65"/>
      <c r="EI201" s="65"/>
      <c r="EJ201" s="65"/>
      <c r="EK201" s="65"/>
      <c r="EL201" s="65"/>
      <c r="EM201" s="65"/>
      <c r="EN201" s="65"/>
      <c r="EO201" s="65"/>
      <c r="EP201" s="65"/>
      <c r="EQ201" s="65"/>
      <c r="ER201" s="65"/>
      <c r="ES201" s="65"/>
      <c r="ET201" s="65"/>
      <c r="EU201" s="65"/>
      <c r="EV201" s="65"/>
      <c r="EW201" s="65"/>
      <c r="EX201" s="65"/>
      <c r="EY201" s="65"/>
      <c r="EZ201" s="65"/>
      <c r="FA201" s="65"/>
      <c r="FB201" s="65"/>
      <c r="FC201" s="65"/>
      <c r="FD201" s="65"/>
      <c r="FE201" s="65"/>
      <c r="FF201" s="65"/>
      <c r="FG201" s="65"/>
      <c r="FH201" s="65"/>
      <c r="FI201" s="65"/>
      <c r="FJ201" s="65"/>
      <c r="FK201" s="65"/>
      <c r="FL201" s="65"/>
      <c r="FM201" s="65"/>
      <c r="FN201" s="65"/>
      <c r="FO201" s="65"/>
      <c r="FP201" s="65"/>
      <c r="FQ201" s="65"/>
      <c r="FR201" s="65"/>
      <c r="FS201" s="65"/>
      <c r="FT201" s="65"/>
      <c r="FU201" s="65"/>
      <c r="FV201" s="65"/>
      <c r="FW201" s="65"/>
      <c r="FX201" s="65"/>
      <c r="FY201" s="65"/>
      <c r="FZ201" s="65"/>
      <c r="GA201" s="65"/>
      <c r="GB201" s="65"/>
      <c r="GC201" s="65"/>
      <c r="GD201" s="65"/>
      <c r="GE201" s="65"/>
      <c r="GF201" s="65"/>
      <c r="GG201" s="65"/>
      <c r="GH201" s="65"/>
      <c r="GI201" s="65"/>
      <c r="GJ201" s="65"/>
      <c r="GK201" s="65"/>
      <c r="GL201" s="65"/>
      <c r="GM201" s="65"/>
      <c r="GN201" s="65"/>
      <c r="GO201" s="65"/>
      <c r="GP201" s="65"/>
      <c r="GQ201" s="65"/>
      <c r="GR201" s="65"/>
      <c r="GS201" s="65"/>
      <c r="GT201" s="65"/>
      <c r="GU201" s="65"/>
      <c r="GV201" s="65"/>
      <c r="GW201" s="65"/>
      <c r="GX201" s="65"/>
      <c r="GY201" s="65"/>
      <c r="GZ201" s="65"/>
      <c r="HA201" s="65"/>
      <c r="HB201" s="65"/>
      <c r="HC201" s="65"/>
      <c r="HD201" s="65"/>
      <c r="HE201" s="65"/>
      <c r="HF201" s="65"/>
      <c r="HG201" s="65"/>
      <c r="HH201" s="65"/>
      <c r="HI201" s="65"/>
      <c r="HJ201" s="65"/>
      <c r="HK201" s="65"/>
      <c r="HL201" s="65"/>
      <c r="HM201" s="65"/>
      <c r="HN201" s="65"/>
      <c r="HO201" s="65"/>
      <c r="HP201" s="65"/>
      <c r="HQ201" s="65"/>
      <c r="HR201" s="65"/>
      <c r="HS201" s="65"/>
    </row>
    <row r="202" spans="1:227" s="61" customFormat="1" ht="38.1" customHeight="1">
      <c r="A202" s="105"/>
      <c r="B202" s="103"/>
      <c r="C202" s="58">
        <v>2027</v>
      </c>
      <c r="D202" s="15">
        <f t="shared" si="76"/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52"/>
      <c r="K202" s="52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  <c r="BI202" s="65"/>
      <c r="BJ202" s="65"/>
      <c r="BK202" s="65"/>
      <c r="BL202" s="65"/>
      <c r="BM202" s="65"/>
      <c r="BN202" s="65"/>
      <c r="BO202" s="65"/>
      <c r="BP202" s="65"/>
      <c r="BQ202" s="65"/>
      <c r="BR202" s="65"/>
      <c r="BS202" s="65"/>
      <c r="BT202" s="65"/>
      <c r="BU202" s="65"/>
      <c r="BV202" s="65"/>
      <c r="BW202" s="65"/>
      <c r="BX202" s="65"/>
      <c r="BY202" s="65"/>
      <c r="BZ202" s="65"/>
      <c r="CA202" s="65"/>
      <c r="CB202" s="65"/>
      <c r="CC202" s="65"/>
      <c r="CD202" s="65"/>
      <c r="CE202" s="65"/>
      <c r="CF202" s="65"/>
      <c r="CG202" s="65"/>
      <c r="CH202" s="65"/>
      <c r="CI202" s="65"/>
      <c r="CJ202" s="65"/>
      <c r="CK202" s="65"/>
      <c r="CL202" s="65"/>
      <c r="CM202" s="65"/>
      <c r="CN202" s="65"/>
      <c r="CO202" s="65"/>
      <c r="CP202" s="65"/>
      <c r="CQ202" s="65"/>
      <c r="CR202" s="65"/>
      <c r="CS202" s="65"/>
      <c r="CT202" s="65"/>
      <c r="CU202" s="65"/>
      <c r="CV202" s="65"/>
      <c r="CW202" s="65"/>
      <c r="CX202" s="65"/>
      <c r="CY202" s="65"/>
      <c r="CZ202" s="65"/>
      <c r="DA202" s="65"/>
      <c r="DB202" s="65"/>
      <c r="DC202" s="65"/>
      <c r="DD202" s="65"/>
      <c r="DE202" s="65"/>
      <c r="DF202" s="65"/>
      <c r="DG202" s="65"/>
      <c r="DH202" s="65"/>
      <c r="DI202" s="65"/>
      <c r="DJ202" s="65"/>
      <c r="DK202" s="65"/>
      <c r="DL202" s="65"/>
      <c r="DM202" s="65"/>
      <c r="DN202" s="65"/>
      <c r="DO202" s="65"/>
      <c r="DP202" s="65"/>
      <c r="DQ202" s="65"/>
      <c r="DR202" s="65"/>
      <c r="DS202" s="65"/>
      <c r="DT202" s="65"/>
      <c r="DU202" s="65"/>
      <c r="DV202" s="65"/>
      <c r="DW202" s="65"/>
      <c r="DX202" s="65"/>
      <c r="DY202" s="65"/>
      <c r="DZ202" s="65"/>
      <c r="EA202" s="65"/>
      <c r="EB202" s="65"/>
      <c r="EC202" s="65"/>
      <c r="ED202" s="65"/>
      <c r="EE202" s="65"/>
      <c r="EF202" s="65"/>
      <c r="EG202" s="65"/>
      <c r="EH202" s="65"/>
      <c r="EI202" s="65"/>
      <c r="EJ202" s="65"/>
      <c r="EK202" s="65"/>
      <c r="EL202" s="65"/>
      <c r="EM202" s="65"/>
      <c r="EN202" s="65"/>
      <c r="EO202" s="65"/>
      <c r="EP202" s="65"/>
      <c r="EQ202" s="65"/>
      <c r="ER202" s="65"/>
      <c r="ES202" s="65"/>
      <c r="ET202" s="65"/>
      <c r="EU202" s="65"/>
      <c r="EV202" s="65"/>
      <c r="EW202" s="65"/>
      <c r="EX202" s="65"/>
      <c r="EY202" s="65"/>
      <c r="EZ202" s="65"/>
      <c r="FA202" s="65"/>
      <c r="FB202" s="65"/>
      <c r="FC202" s="65"/>
      <c r="FD202" s="65"/>
      <c r="FE202" s="65"/>
      <c r="FF202" s="65"/>
      <c r="FG202" s="65"/>
      <c r="FH202" s="65"/>
      <c r="FI202" s="65"/>
      <c r="FJ202" s="65"/>
      <c r="FK202" s="65"/>
      <c r="FL202" s="65"/>
      <c r="FM202" s="65"/>
      <c r="FN202" s="65"/>
      <c r="FO202" s="65"/>
      <c r="FP202" s="65"/>
      <c r="FQ202" s="65"/>
      <c r="FR202" s="65"/>
      <c r="FS202" s="65"/>
      <c r="FT202" s="65"/>
      <c r="FU202" s="65"/>
      <c r="FV202" s="65"/>
      <c r="FW202" s="65"/>
      <c r="FX202" s="65"/>
      <c r="FY202" s="65"/>
      <c r="FZ202" s="65"/>
      <c r="GA202" s="65"/>
      <c r="GB202" s="65"/>
      <c r="GC202" s="65"/>
      <c r="GD202" s="65"/>
      <c r="GE202" s="65"/>
      <c r="GF202" s="65"/>
      <c r="GG202" s="65"/>
      <c r="GH202" s="65"/>
      <c r="GI202" s="65"/>
      <c r="GJ202" s="65"/>
      <c r="GK202" s="65"/>
      <c r="GL202" s="65"/>
      <c r="GM202" s="65"/>
      <c r="GN202" s="65"/>
      <c r="GO202" s="65"/>
      <c r="GP202" s="65"/>
      <c r="GQ202" s="65"/>
      <c r="GR202" s="65"/>
      <c r="GS202" s="65"/>
      <c r="GT202" s="65"/>
      <c r="GU202" s="65"/>
      <c r="GV202" s="65"/>
      <c r="GW202" s="65"/>
      <c r="GX202" s="65"/>
      <c r="GY202" s="65"/>
      <c r="GZ202" s="65"/>
      <c r="HA202" s="65"/>
      <c r="HB202" s="65"/>
      <c r="HC202" s="65"/>
      <c r="HD202" s="65"/>
      <c r="HE202" s="65"/>
      <c r="HF202" s="65"/>
      <c r="HG202" s="65"/>
      <c r="HH202" s="65"/>
      <c r="HI202" s="65"/>
      <c r="HJ202" s="65"/>
      <c r="HK202" s="65"/>
      <c r="HL202" s="65"/>
      <c r="HM202" s="65"/>
      <c r="HN202" s="65"/>
      <c r="HO202" s="65"/>
      <c r="HP202" s="65"/>
      <c r="HQ202" s="65"/>
      <c r="HR202" s="65"/>
      <c r="HS202" s="65"/>
    </row>
    <row r="203" spans="1:227" ht="38.1" customHeight="1">
      <c r="A203" s="106"/>
      <c r="B203" s="103"/>
      <c r="C203" s="58" t="s">
        <v>16</v>
      </c>
      <c r="D203" s="22">
        <f>SUM(D197:D202)</f>
        <v>14163.099999999999</v>
      </c>
      <c r="E203" s="22">
        <f t="shared" ref="E203:I203" si="77">SUM(E197:E202)</f>
        <v>0</v>
      </c>
      <c r="F203" s="22">
        <f t="shared" si="77"/>
        <v>12400.7</v>
      </c>
      <c r="G203" s="22">
        <f t="shared" si="77"/>
        <v>227.6</v>
      </c>
      <c r="H203" s="22">
        <f t="shared" si="77"/>
        <v>1534.8000000000002</v>
      </c>
      <c r="I203" s="22">
        <f t="shared" si="77"/>
        <v>0</v>
      </c>
      <c r="J203" s="42"/>
      <c r="K203" s="36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</row>
    <row r="204" spans="1:227" s="62" customFormat="1" ht="18.75" customHeight="1">
      <c r="A204" s="92" t="s">
        <v>84</v>
      </c>
      <c r="B204" s="103"/>
      <c r="C204" s="58">
        <v>2025</v>
      </c>
      <c r="D204" s="15">
        <f t="shared" ref="D204:D206" si="78">SUM(E204:I204)</f>
        <v>141.19999999999999</v>
      </c>
      <c r="E204" s="15">
        <v>0</v>
      </c>
      <c r="F204" s="15">
        <v>0</v>
      </c>
      <c r="G204" s="15">
        <v>0</v>
      </c>
      <c r="H204" s="15">
        <v>141.19999999999999</v>
      </c>
      <c r="I204" s="15">
        <v>0</v>
      </c>
      <c r="J204" s="52"/>
      <c r="K204" s="52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61"/>
      <c r="BB204" s="61"/>
      <c r="BC204" s="61"/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61"/>
      <c r="BO204" s="61"/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61"/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61"/>
      <c r="DG204" s="61"/>
      <c r="DH204" s="61"/>
      <c r="DI204" s="61"/>
      <c r="DJ204" s="61"/>
      <c r="DK204" s="61"/>
      <c r="DL204" s="61"/>
      <c r="DM204" s="61"/>
      <c r="DN204" s="61"/>
      <c r="DO204" s="61"/>
      <c r="DP204" s="61"/>
      <c r="DQ204" s="61"/>
      <c r="DR204" s="61"/>
      <c r="DS204" s="61"/>
      <c r="DT204" s="61"/>
      <c r="DU204" s="61"/>
      <c r="DV204" s="61"/>
      <c r="DW204" s="61"/>
      <c r="DX204" s="61"/>
      <c r="DY204" s="61"/>
      <c r="DZ204" s="61"/>
      <c r="EA204" s="61"/>
      <c r="EB204" s="61"/>
      <c r="EC204" s="61"/>
      <c r="ED204" s="61"/>
      <c r="EE204" s="61"/>
      <c r="EF204" s="61"/>
      <c r="EG204" s="61"/>
      <c r="EH204" s="61"/>
      <c r="EI204" s="61"/>
      <c r="EJ204" s="61"/>
      <c r="EK204" s="61"/>
      <c r="EL204" s="61"/>
      <c r="EM204" s="61"/>
      <c r="EN204" s="61"/>
      <c r="EO204" s="61"/>
      <c r="EP204" s="61"/>
      <c r="EQ204" s="61"/>
      <c r="ER204" s="61"/>
      <c r="ES204" s="61"/>
      <c r="ET204" s="61"/>
      <c r="EU204" s="61"/>
      <c r="EV204" s="61"/>
      <c r="EW204" s="61"/>
      <c r="EX204" s="61"/>
      <c r="EY204" s="61"/>
      <c r="EZ204" s="61"/>
      <c r="FA204" s="61"/>
      <c r="FB204" s="61"/>
      <c r="FC204" s="61"/>
      <c r="FD204" s="61"/>
      <c r="FE204" s="61"/>
      <c r="FF204" s="61"/>
      <c r="FG204" s="61"/>
      <c r="FH204" s="61"/>
      <c r="FI204" s="61"/>
      <c r="FJ204" s="61"/>
      <c r="FK204" s="61"/>
      <c r="FL204" s="61"/>
      <c r="FM204" s="61"/>
      <c r="FN204" s="61"/>
      <c r="FO204" s="61"/>
      <c r="FP204" s="61"/>
      <c r="FQ204" s="61"/>
      <c r="FR204" s="61"/>
      <c r="FS204" s="61"/>
      <c r="FT204" s="61"/>
      <c r="FU204" s="61"/>
      <c r="FV204" s="61"/>
      <c r="FW204" s="61"/>
      <c r="FX204" s="61"/>
      <c r="FY204" s="61"/>
      <c r="FZ204" s="61"/>
      <c r="GA204" s="61"/>
      <c r="GB204" s="61"/>
      <c r="GC204" s="61"/>
      <c r="GD204" s="61"/>
      <c r="GE204" s="61"/>
      <c r="GF204" s="61"/>
      <c r="GG204" s="61"/>
      <c r="GH204" s="61"/>
      <c r="GI204" s="61"/>
      <c r="GJ204" s="61"/>
      <c r="GK204" s="61"/>
      <c r="GL204" s="61"/>
      <c r="GM204" s="61"/>
      <c r="GN204" s="61"/>
      <c r="GO204" s="61"/>
      <c r="GP204" s="61"/>
      <c r="GQ204" s="61"/>
      <c r="GR204" s="61"/>
      <c r="GS204" s="61"/>
      <c r="GT204" s="61"/>
      <c r="GU204" s="61"/>
      <c r="GV204" s="61"/>
      <c r="GW204" s="61"/>
      <c r="GX204" s="61"/>
      <c r="GY204" s="61"/>
      <c r="GZ204" s="61"/>
      <c r="HA204" s="61"/>
      <c r="HB204" s="61"/>
      <c r="HC204" s="61"/>
      <c r="HD204" s="61"/>
      <c r="HE204" s="61"/>
      <c r="HF204" s="61"/>
      <c r="HG204" s="61"/>
      <c r="HH204" s="61"/>
      <c r="HI204" s="61"/>
      <c r="HJ204" s="61"/>
      <c r="HK204" s="61"/>
      <c r="HL204" s="61"/>
      <c r="HM204" s="61"/>
      <c r="HN204" s="61"/>
      <c r="HO204" s="61"/>
      <c r="HP204" s="61"/>
      <c r="HQ204" s="61"/>
      <c r="HR204" s="61"/>
      <c r="HS204" s="61"/>
    </row>
    <row r="205" spans="1:227" s="62" customFormat="1">
      <c r="A205" s="93"/>
      <c r="B205" s="103"/>
      <c r="C205" s="58">
        <v>2026</v>
      </c>
      <c r="D205" s="15">
        <f t="shared" si="78"/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52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61"/>
      <c r="DG205" s="61"/>
      <c r="DH205" s="61"/>
      <c r="DI205" s="61"/>
      <c r="DJ205" s="61"/>
      <c r="DK205" s="61"/>
      <c r="DL205" s="61"/>
      <c r="DM205" s="61"/>
      <c r="DN205" s="61"/>
      <c r="DO205" s="61"/>
      <c r="DP205" s="61"/>
      <c r="DQ205" s="61"/>
      <c r="DR205" s="61"/>
      <c r="DS205" s="61"/>
      <c r="DT205" s="61"/>
      <c r="DU205" s="61"/>
      <c r="DV205" s="61"/>
      <c r="DW205" s="61"/>
      <c r="DX205" s="61"/>
      <c r="DY205" s="61"/>
      <c r="DZ205" s="61"/>
      <c r="EA205" s="61"/>
      <c r="EB205" s="61"/>
      <c r="EC205" s="61"/>
      <c r="ED205" s="61"/>
      <c r="EE205" s="61"/>
      <c r="EF205" s="61"/>
      <c r="EG205" s="61"/>
      <c r="EH205" s="61"/>
      <c r="EI205" s="61"/>
      <c r="EJ205" s="61"/>
      <c r="EK205" s="61"/>
      <c r="EL205" s="61"/>
      <c r="EM205" s="61"/>
      <c r="EN205" s="61"/>
      <c r="EO205" s="61"/>
      <c r="EP205" s="61"/>
      <c r="EQ205" s="61"/>
      <c r="ER205" s="61"/>
      <c r="ES205" s="61"/>
      <c r="ET205" s="61"/>
      <c r="EU205" s="61"/>
      <c r="EV205" s="61"/>
      <c r="EW205" s="61"/>
      <c r="EX205" s="61"/>
      <c r="EY205" s="61"/>
      <c r="EZ205" s="61"/>
      <c r="FA205" s="61"/>
      <c r="FB205" s="61"/>
      <c r="FC205" s="61"/>
      <c r="FD205" s="61"/>
      <c r="FE205" s="61"/>
      <c r="FF205" s="61"/>
      <c r="FG205" s="61"/>
      <c r="FH205" s="61"/>
      <c r="FI205" s="61"/>
      <c r="FJ205" s="61"/>
      <c r="FK205" s="61"/>
      <c r="FL205" s="61"/>
      <c r="FM205" s="61"/>
      <c r="FN205" s="61"/>
      <c r="FO205" s="61"/>
      <c r="FP205" s="61"/>
      <c r="FQ205" s="61"/>
      <c r="FR205" s="61"/>
      <c r="FS205" s="61"/>
      <c r="FT205" s="61"/>
      <c r="FU205" s="61"/>
      <c r="FV205" s="61"/>
      <c r="FW205" s="61"/>
      <c r="FX205" s="61"/>
      <c r="FY205" s="61"/>
      <c r="FZ205" s="61"/>
      <c r="GA205" s="61"/>
      <c r="GB205" s="61"/>
      <c r="GC205" s="61"/>
      <c r="GD205" s="61"/>
      <c r="GE205" s="61"/>
      <c r="GF205" s="61"/>
      <c r="GG205" s="61"/>
      <c r="GH205" s="61"/>
      <c r="GI205" s="61"/>
      <c r="GJ205" s="61"/>
      <c r="GK205" s="61"/>
      <c r="GL205" s="61"/>
      <c r="GM205" s="61"/>
      <c r="GN205" s="61"/>
      <c r="GO205" s="61"/>
      <c r="GP205" s="61"/>
      <c r="GQ205" s="61"/>
      <c r="GR205" s="61"/>
      <c r="GS205" s="61"/>
      <c r="GT205" s="61"/>
      <c r="GU205" s="61"/>
      <c r="GV205" s="61"/>
      <c r="GW205" s="61"/>
      <c r="GX205" s="61"/>
      <c r="GY205" s="61"/>
      <c r="GZ205" s="61"/>
      <c r="HA205" s="61"/>
      <c r="HB205" s="61"/>
      <c r="HC205" s="61"/>
      <c r="HD205" s="61"/>
      <c r="HE205" s="61"/>
      <c r="HF205" s="61"/>
      <c r="HG205" s="61"/>
      <c r="HH205" s="61"/>
      <c r="HI205" s="61"/>
      <c r="HJ205" s="61"/>
      <c r="HK205" s="61"/>
      <c r="HL205" s="61"/>
      <c r="HM205" s="61"/>
      <c r="HN205" s="61"/>
      <c r="HO205" s="61"/>
      <c r="HP205" s="61"/>
      <c r="HQ205" s="61"/>
      <c r="HR205" s="61"/>
      <c r="HS205" s="61"/>
    </row>
    <row r="206" spans="1:227" s="61" customFormat="1">
      <c r="A206" s="93"/>
      <c r="B206" s="103"/>
      <c r="C206" s="58">
        <v>2027</v>
      </c>
      <c r="D206" s="15">
        <f t="shared" si="78"/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52"/>
      <c r="K206" s="62"/>
    </row>
    <row r="207" spans="1:227" ht="75" customHeight="1">
      <c r="A207" s="94"/>
      <c r="B207" s="103"/>
      <c r="C207" s="58" t="s">
        <v>16</v>
      </c>
      <c r="D207" s="15">
        <f t="shared" ref="D207:I207" si="79">SUM(D204:D206)</f>
        <v>141.19999999999999</v>
      </c>
      <c r="E207" s="15">
        <f t="shared" si="79"/>
        <v>0</v>
      </c>
      <c r="F207" s="15">
        <f t="shared" si="79"/>
        <v>0</v>
      </c>
      <c r="G207" s="15">
        <f t="shared" si="79"/>
        <v>0</v>
      </c>
      <c r="H207" s="15">
        <f t="shared" si="79"/>
        <v>141.19999999999999</v>
      </c>
      <c r="I207" s="15">
        <f t="shared" si="79"/>
        <v>0</v>
      </c>
      <c r="J207" s="42"/>
    </row>
    <row r="208" spans="1:227" ht="18.75" customHeight="1">
      <c r="A208" s="92" t="s">
        <v>38</v>
      </c>
      <c r="B208" s="103"/>
      <c r="C208" s="58">
        <v>2022</v>
      </c>
      <c r="D208" s="15">
        <f t="shared" ref="D208:D209" si="80">SUM(E208:I208)</f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42"/>
    </row>
    <row r="209" spans="1:227">
      <c r="A209" s="93"/>
      <c r="B209" s="103"/>
      <c r="C209" s="58">
        <v>2023</v>
      </c>
      <c r="D209" s="15">
        <f t="shared" si="80"/>
        <v>3431</v>
      </c>
      <c r="E209" s="15">
        <v>0</v>
      </c>
      <c r="F209" s="15">
        <v>0</v>
      </c>
      <c r="G209" s="15">
        <v>0</v>
      </c>
      <c r="H209" s="15">
        <v>3431</v>
      </c>
      <c r="I209" s="15">
        <v>0</v>
      </c>
      <c r="J209" s="42"/>
    </row>
    <row r="210" spans="1:227" s="6" customFormat="1">
      <c r="A210" s="94"/>
      <c r="B210" s="103"/>
      <c r="C210" s="58" t="s">
        <v>16</v>
      </c>
      <c r="D210" s="15">
        <f t="shared" ref="D210:I210" si="81">SUM(D208:D209)</f>
        <v>3431</v>
      </c>
      <c r="E210" s="15">
        <f t="shared" si="81"/>
        <v>0</v>
      </c>
      <c r="F210" s="15">
        <f t="shared" si="81"/>
        <v>0</v>
      </c>
      <c r="G210" s="15">
        <f t="shared" si="81"/>
        <v>0</v>
      </c>
      <c r="H210" s="15">
        <f t="shared" si="81"/>
        <v>3431</v>
      </c>
      <c r="I210" s="15">
        <f t="shared" si="81"/>
        <v>0</v>
      </c>
      <c r="J210" s="4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</row>
    <row r="211" spans="1:227" s="6" customFormat="1">
      <c r="A211" s="92" t="s">
        <v>65</v>
      </c>
      <c r="B211" s="103"/>
      <c r="C211" s="58">
        <v>2022</v>
      </c>
      <c r="D211" s="15">
        <f>SUM(E211:I211)</f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4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</row>
    <row r="212" spans="1:227" s="6" customFormat="1">
      <c r="A212" s="93"/>
      <c r="B212" s="103"/>
      <c r="C212" s="58">
        <v>2023</v>
      </c>
      <c r="D212" s="15">
        <f>SUM(E212:I212)</f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4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</row>
    <row r="213" spans="1:227" s="6" customFormat="1">
      <c r="A213" s="94"/>
      <c r="B213" s="103"/>
      <c r="C213" s="58" t="s">
        <v>16</v>
      </c>
      <c r="D213" s="15">
        <f>SUM(D211:D212)</f>
        <v>0</v>
      </c>
      <c r="E213" s="15">
        <f t="shared" ref="E213:I213" si="82">SUM(E211:E212)</f>
        <v>0</v>
      </c>
      <c r="F213" s="15">
        <f t="shared" si="82"/>
        <v>0</v>
      </c>
      <c r="G213" s="15">
        <f t="shared" si="82"/>
        <v>0</v>
      </c>
      <c r="H213" s="15">
        <f t="shared" si="82"/>
        <v>0</v>
      </c>
      <c r="I213" s="15">
        <f t="shared" si="82"/>
        <v>0</v>
      </c>
      <c r="J213" s="4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</row>
    <row r="214" spans="1:227" s="6" customFormat="1" ht="18.75" customHeight="1">
      <c r="A214" s="92" t="s">
        <v>39</v>
      </c>
      <c r="B214" s="103"/>
      <c r="C214" s="58">
        <v>2022</v>
      </c>
      <c r="D214" s="15">
        <f t="shared" ref="D214:D215" si="83">SUM(E214:I214)</f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4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</row>
    <row r="215" spans="1:227" s="6" customFormat="1">
      <c r="A215" s="93"/>
      <c r="B215" s="103"/>
      <c r="C215" s="58">
        <v>2023</v>
      </c>
      <c r="D215" s="15">
        <f t="shared" si="83"/>
        <v>1000</v>
      </c>
      <c r="E215" s="15">
        <v>0</v>
      </c>
      <c r="F215" s="15">
        <v>950</v>
      </c>
      <c r="G215" s="15">
        <v>0</v>
      </c>
      <c r="H215" s="15">
        <v>50</v>
      </c>
      <c r="I215" s="15">
        <v>0</v>
      </c>
      <c r="J215" s="4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</row>
    <row r="216" spans="1:227" s="6" customFormat="1">
      <c r="A216" s="94"/>
      <c r="B216" s="103"/>
      <c r="C216" s="58" t="s">
        <v>16</v>
      </c>
      <c r="D216" s="15">
        <f t="shared" ref="D216:I216" si="84">SUM(D214:D215)</f>
        <v>1000</v>
      </c>
      <c r="E216" s="15">
        <f t="shared" si="84"/>
        <v>0</v>
      </c>
      <c r="F216" s="15">
        <f t="shared" si="84"/>
        <v>950</v>
      </c>
      <c r="G216" s="15">
        <f t="shared" si="84"/>
        <v>0</v>
      </c>
      <c r="H216" s="15">
        <f t="shared" si="84"/>
        <v>50</v>
      </c>
      <c r="I216" s="15">
        <f t="shared" si="84"/>
        <v>0</v>
      </c>
      <c r="J216" s="4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</row>
    <row r="217" spans="1:227" s="6" customFormat="1" ht="18.75" customHeight="1">
      <c r="A217" s="92" t="s">
        <v>40</v>
      </c>
      <c r="B217" s="103"/>
      <c r="C217" s="58">
        <v>2022</v>
      </c>
      <c r="D217" s="15">
        <f t="shared" ref="D217:D218" si="85">SUM(E217:I217)</f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4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</row>
    <row r="218" spans="1:227" s="6" customFormat="1">
      <c r="A218" s="93"/>
      <c r="B218" s="103"/>
      <c r="C218" s="58">
        <v>2023</v>
      </c>
      <c r="D218" s="15">
        <f t="shared" si="85"/>
        <v>560</v>
      </c>
      <c r="E218" s="15">
        <v>0</v>
      </c>
      <c r="F218" s="15">
        <v>0</v>
      </c>
      <c r="G218" s="15">
        <v>509.6</v>
      </c>
      <c r="H218" s="15">
        <v>50.4</v>
      </c>
      <c r="I218" s="15">
        <v>0</v>
      </c>
      <c r="J218" s="4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</row>
    <row r="219" spans="1:227" s="6" customFormat="1" ht="30.75" customHeight="1">
      <c r="A219" s="94"/>
      <c r="B219" s="103"/>
      <c r="C219" s="58" t="s">
        <v>16</v>
      </c>
      <c r="D219" s="15">
        <f t="shared" ref="D219:I219" si="86">SUM(D217:D218)</f>
        <v>560</v>
      </c>
      <c r="E219" s="15">
        <f t="shared" si="86"/>
        <v>0</v>
      </c>
      <c r="F219" s="15">
        <f t="shared" si="86"/>
        <v>0</v>
      </c>
      <c r="G219" s="15">
        <f t="shared" si="86"/>
        <v>509.6</v>
      </c>
      <c r="H219" s="15">
        <f t="shared" si="86"/>
        <v>50.4</v>
      </c>
      <c r="I219" s="15">
        <f t="shared" si="86"/>
        <v>0</v>
      </c>
      <c r="J219" s="4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</row>
    <row r="220" spans="1:227" s="6" customFormat="1">
      <c r="A220" s="92" t="s">
        <v>41</v>
      </c>
      <c r="B220" s="103"/>
      <c r="C220" s="58">
        <v>2022</v>
      </c>
      <c r="D220" s="15">
        <f t="shared" ref="D220:D225" si="87">SUM(E220:I220)</f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4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</row>
    <row r="221" spans="1:227" s="6" customFormat="1">
      <c r="A221" s="93"/>
      <c r="B221" s="103"/>
      <c r="C221" s="58">
        <v>2023</v>
      </c>
      <c r="D221" s="15">
        <f t="shared" si="87"/>
        <v>5870.7</v>
      </c>
      <c r="E221" s="15">
        <v>0</v>
      </c>
      <c r="F221" s="15">
        <v>0</v>
      </c>
      <c r="G221" s="15">
        <v>5342.3</v>
      </c>
      <c r="H221" s="15">
        <v>528.4</v>
      </c>
      <c r="I221" s="15">
        <v>0</v>
      </c>
      <c r="J221" s="4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</row>
    <row r="222" spans="1:227" s="6" customFormat="1">
      <c r="A222" s="93"/>
      <c r="B222" s="103"/>
      <c r="C222" s="58">
        <v>2024</v>
      </c>
      <c r="D222" s="15">
        <f t="shared" si="87"/>
        <v>73222.7</v>
      </c>
      <c r="E222" s="15">
        <v>0</v>
      </c>
      <c r="F222" s="15">
        <v>0</v>
      </c>
      <c r="G222" s="15">
        <v>67364.899999999994</v>
      </c>
      <c r="H222" s="15">
        <v>5857.8</v>
      </c>
      <c r="I222" s="15">
        <v>0</v>
      </c>
      <c r="J222" s="4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</row>
    <row r="223" spans="1:227" s="62" customFormat="1">
      <c r="A223" s="93"/>
      <c r="B223" s="103"/>
      <c r="C223" s="58">
        <v>2025</v>
      </c>
      <c r="D223" s="15">
        <f t="shared" si="87"/>
        <v>44703.8</v>
      </c>
      <c r="E223" s="15">
        <v>0</v>
      </c>
      <c r="F223" s="15">
        <v>0</v>
      </c>
      <c r="G223" s="15">
        <v>41127.300000000003</v>
      </c>
      <c r="H223" s="15">
        <v>3576.5</v>
      </c>
      <c r="I223" s="15">
        <v>0</v>
      </c>
      <c r="J223" s="52"/>
      <c r="K223" s="52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61"/>
      <c r="BB223" s="61"/>
      <c r="BC223" s="61"/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61"/>
      <c r="BO223" s="61"/>
      <c r="BP223" s="61"/>
      <c r="BQ223" s="61"/>
      <c r="BR223" s="61"/>
      <c r="BS223" s="61"/>
      <c r="BT223" s="61"/>
      <c r="BU223" s="61"/>
      <c r="BV223" s="61"/>
      <c r="BW223" s="61"/>
      <c r="BX223" s="61"/>
      <c r="BY223" s="61"/>
      <c r="BZ223" s="61"/>
      <c r="CA223" s="61"/>
      <c r="CB223" s="61"/>
      <c r="CC223" s="61"/>
      <c r="CD223" s="61"/>
      <c r="CE223" s="61"/>
      <c r="CF223" s="61"/>
      <c r="CG223" s="61"/>
      <c r="CH223" s="61"/>
      <c r="CI223" s="61"/>
      <c r="CJ223" s="61"/>
      <c r="CK223" s="61"/>
      <c r="CL223" s="61"/>
      <c r="CM223" s="61"/>
      <c r="CN223" s="61"/>
      <c r="CO223" s="61"/>
      <c r="CP223" s="61"/>
      <c r="CQ223" s="61"/>
      <c r="CR223" s="61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61"/>
      <c r="DG223" s="61"/>
      <c r="DH223" s="61"/>
      <c r="DI223" s="61"/>
      <c r="DJ223" s="61"/>
      <c r="DK223" s="61"/>
      <c r="DL223" s="61"/>
      <c r="DM223" s="61"/>
      <c r="DN223" s="61"/>
      <c r="DO223" s="61"/>
      <c r="DP223" s="61"/>
      <c r="DQ223" s="61"/>
      <c r="DR223" s="61"/>
      <c r="DS223" s="61"/>
      <c r="DT223" s="61"/>
      <c r="DU223" s="61"/>
      <c r="DV223" s="61"/>
      <c r="DW223" s="61"/>
      <c r="DX223" s="61"/>
      <c r="DY223" s="61"/>
      <c r="DZ223" s="61"/>
      <c r="EA223" s="61"/>
      <c r="EB223" s="61"/>
      <c r="EC223" s="61"/>
      <c r="ED223" s="61"/>
      <c r="EE223" s="61"/>
      <c r="EF223" s="61"/>
      <c r="EG223" s="61"/>
      <c r="EH223" s="61"/>
      <c r="EI223" s="61"/>
      <c r="EJ223" s="61"/>
      <c r="EK223" s="61"/>
      <c r="EL223" s="61"/>
      <c r="EM223" s="61"/>
      <c r="EN223" s="61"/>
      <c r="EO223" s="61"/>
      <c r="EP223" s="61"/>
      <c r="EQ223" s="61"/>
      <c r="ER223" s="61"/>
      <c r="ES223" s="61"/>
      <c r="ET223" s="61"/>
      <c r="EU223" s="61"/>
      <c r="EV223" s="61"/>
      <c r="EW223" s="61"/>
      <c r="EX223" s="61"/>
      <c r="EY223" s="61"/>
      <c r="EZ223" s="61"/>
      <c r="FA223" s="61"/>
      <c r="FB223" s="61"/>
      <c r="FC223" s="61"/>
      <c r="FD223" s="61"/>
      <c r="FE223" s="61"/>
      <c r="FF223" s="61"/>
      <c r="FG223" s="61"/>
      <c r="FH223" s="61"/>
      <c r="FI223" s="61"/>
      <c r="FJ223" s="61"/>
      <c r="FK223" s="61"/>
      <c r="FL223" s="61"/>
      <c r="FM223" s="61"/>
      <c r="FN223" s="61"/>
      <c r="FO223" s="61"/>
      <c r="FP223" s="61"/>
      <c r="FQ223" s="61"/>
      <c r="FR223" s="61"/>
      <c r="FS223" s="61"/>
      <c r="FT223" s="61"/>
      <c r="FU223" s="61"/>
      <c r="FV223" s="61"/>
      <c r="FW223" s="61"/>
      <c r="FX223" s="61"/>
      <c r="FY223" s="61"/>
      <c r="FZ223" s="61"/>
      <c r="GA223" s="61"/>
      <c r="GB223" s="61"/>
      <c r="GC223" s="61"/>
      <c r="GD223" s="61"/>
      <c r="GE223" s="61"/>
      <c r="GF223" s="61"/>
      <c r="GG223" s="61"/>
      <c r="GH223" s="61"/>
      <c r="GI223" s="61"/>
      <c r="GJ223" s="61"/>
      <c r="GK223" s="61"/>
      <c r="GL223" s="61"/>
      <c r="GM223" s="61"/>
      <c r="GN223" s="61"/>
      <c r="GO223" s="61"/>
      <c r="GP223" s="61"/>
      <c r="GQ223" s="61"/>
      <c r="GR223" s="61"/>
      <c r="GS223" s="61"/>
      <c r="GT223" s="61"/>
      <c r="GU223" s="61"/>
      <c r="GV223" s="61"/>
      <c r="GW223" s="61"/>
      <c r="GX223" s="61"/>
      <c r="GY223" s="61"/>
      <c r="GZ223" s="61"/>
      <c r="HA223" s="61"/>
      <c r="HB223" s="61"/>
      <c r="HC223" s="61"/>
      <c r="HD223" s="61"/>
      <c r="HE223" s="61"/>
      <c r="HF223" s="61"/>
      <c r="HG223" s="61"/>
      <c r="HH223" s="61"/>
      <c r="HI223" s="61"/>
      <c r="HJ223" s="61"/>
      <c r="HK223" s="61"/>
      <c r="HL223" s="61"/>
      <c r="HM223" s="61"/>
      <c r="HN223" s="61"/>
      <c r="HO223" s="61"/>
      <c r="HP223" s="61"/>
      <c r="HQ223" s="61"/>
      <c r="HR223" s="61"/>
      <c r="HS223" s="61"/>
    </row>
    <row r="224" spans="1:227" s="62" customFormat="1">
      <c r="A224" s="93"/>
      <c r="B224" s="103"/>
      <c r="C224" s="58">
        <v>2026</v>
      </c>
      <c r="D224" s="15">
        <f t="shared" si="87"/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52"/>
      <c r="K224" s="52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61"/>
      <c r="BB224" s="61"/>
      <c r="BC224" s="61"/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61"/>
      <c r="BO224" s="61"/>
      <c r="BP224" s="61"/>
      <c r="BQ224" s="61"/>
      <c r="BR224" s="61"/>
      <c r="BS224" s="61"/>
      <c r="BT224" s="61"/>
      <c r="BU224" s="61"/>
      <c r="BV224" s="61"/>
      <c r="BW224" s="61"/>
      <c r="BX224" s="61"/>
      <c r="BY224" s="61"/>
      <c r="BZ224" s="61"/>
      <c r="CA224" s="61"/>
      <c r="CB224" s="61"/>
      <c r="CC224" s="61"/>
      <c r="CD224" s="61"/>
      <c r="CE224" s="61"/>
      <c r="CF224" s="61"/>
      <c r="CG224" s="61"/>
      <c r="CH224" s="61"/>
      <c r="CI224" s="61"/>
      <c r="CJ224" s="61"/>
      <c r="CK224" s="61"/>
      <c r="CL224" s="61"/>
      <c r="CM224" s="61"/>
      <c r="CN224" s="61"/>
      <c r="CO224" s="61"/>
      <c r="CP224" s="61"/>
      <c r="CQ224" s="61"/>
      <c r="CR224" s="61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61"/>
      <c r="DG224" s="61"/>
      <c r="DH224" s="61"/>
      <c r="DI224" s="61"/>
      <c r="DJ224" s="61"/>
      <c r="DK224" s="61"/>
      <c r="DL224" s="61"/>
      <c r="DM224" s="61"/>
      <c r="DN224" s="61"/>
      <c r="DO224" s="61"/>
      <c r="DP224" s="61"/>
      <c r="DQ224" s="61"/>
      <c r="DR224" s="61"/>
      <c r="DS224" s="61"/>
      <c r="DT224" s="61"/>
      <c r="DU224" s="61"/>
      <c r="DV224" s="61"/>
      <c r="DW224" s="61"/>
      <c r="DX224" s="61"/>
      <c r="DY224" s="61"/>
      <c r="DZ224" s="61"/>
      <c r="EA224" s="61"/>
      <c r="EB224" s="61"/>
      <c r="EC224" s="61"/>
      <c r="ED224" s="61"/>
      <c r="EE224" s="61"/>
      <c r="EF224" s="61"/>
      <c r="EG224" s="61"/>
      <c r="EH224" s="61"/>
      <c r="EI224" s="61"/>
      <c r="EJ224" s="61"/>
      <c r="EK224" s="61"/>
      <c r="EL224" s="61"/>
      <c r="EM224" s="61"/>
      <c r="EN224" s="61"/>
      <c r="EO224" s="61"/>
      <c r="EP224" s="61"/>
      <c r="EQ224" s="61"/>
      <c r="ER224" s="61"/>
      <c r="ES224" s="61"/>
      <c r="ET224" s="61"/>
      <c r="EU224" s="61"/>
      <c r="EV224" s="61"/>
      <c r="EW224" s="61"/>
      <c r="EX224" s="61"/>
      <c r="EY224" s="61"/>
      <c r="EZ224" s="61"/>
      <c r="FA224" s="61"/>
      <c r="FB224" s="61"/>
      <c r="FC224" s="61"/>
      <c r="FD224" s="61"/>
      <c r="FE224" s="61"/>
      <c r="FF224" s="61"/>
      <c r="FG224" s="61"/>
      <c r="FH224" s="61"/>
      <c r="FI224" s="61"/>
      <c r="FJ224" s="61"/>
      <c r="FK224" s="61"/>
      <c r="FL224" s="61"/>
      <c r="FM224" s="61"/>
      <c r="FN224" s="61"/>
      <c r="FO224" s="61"/>
      <c r="FP224" s="61"/>
      <c r="FQ224" s="61"/>
      <c r="FR224" s="61"/>
      <c r="FS224" s="61"/>
      <c r="FT224" s="61"/>
      <c r="FU224" s="61"/>
      <c r="FV224" s="61"/>
      <c r="FW224" s="61"/>
      <c r="FX224" s="61"/>
      <c r="FY224" s="61"/>
      <c r="FZ224" s="61"/>
      <c r="GA224" s="61"/>
      <c r="GB224" s="61"/>
      <c r="GC224" s="61"/>
      <c r="GD224" s="61"/>
      <c r="GE224" s="61"/>
      <c r="GF224" s="61"/>
      <c r="GG224" s="61"/>
      <c r="GH224" s="61"/>
      <c r="GI224" s="61"/>
      <c r="GJ224" s="61"/>
      <c r="GK224" s="61"/>
      <c r="GL224" s="61"/>
      <c r="GM224" s="61"/>
      <c r="GN224" s="61"/>
      <c r="GO224" s="61"/>
      <c r="GP224" s="61"/>
      <c r="GQ224" s="61"/>
      <c r="GR224" s="61"/>
      <c r="GS224" s="61"/>
      <c r="GT224" s="61"/>
      <c r="GU224" s="61"/>
      <c r="GV224" s="61"/>
      <c r="GW224" s="61"/>
      <c r="GX224" s="61"/>
      <c r="GY224" s="61"/>
      <c r="GZ224" s="61"/>
      <c r="HA224" s="61"/>
      <c r="HB224" s="61"/>
      <c r="HC224" s="61"/>
      <c r="HD224" s="61"/>
      <c r="HE224" s="61"/>
      <c r="HF224" s="61"/>
      <c r="HG224" s="61"/>
      <c r="HH224" s="61"/>
      <c r="HI224" s="61"/>
      <c r="HJ224" s="61"/>
      <c r="HK224" s="61"/>
      <c r="HL224" s="61"/>
      <c r="HM224" s="61"/>
      <c r="HN224" s="61"/>
      <c r="HO224" s="61"/>
      <c r="HP224" s="61"/>
      <c r="HQ224" s="61"/>
      <c r="HR224" s="61"/>
      <c r="HS224" s="61"/>
    </row>
    <row r="225" spans="1:227" s="62" customFormat="1">
      <c r="A225" s="93"/>
      <c r="B225" s="103"/>
      <c r="C225" s="58">
        <v>2027</v>
      </c>
      <c r="D225" s="15">
        <f t="shared" si="87"/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52"/>
      <c r="K225" s="52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61"/>
      <c r="BB225" s="61"/>
      <c r="BC225" s="61"/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61"/>
      <c r="BO225" s="61"/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61"/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  <c r="DH225" s="61"/>
      <c r="DI225" s="61"/>
      <c r="DJ225" s="61"/>
      <c r="DK225" s="61"/>
      <c r="DL225" s="61"/>
      <c r="DM225" s="61"/>
      <c r="DN225" s="61"/>
      <c r="DO225" s="61"/>
      <c r="DP225" s="61"/>
      <c r="DQ225" s="61"/>
      <c r="DR225" s="61"/>
      <c r="DS225" s="61"/>
      <c r="DT225" s="61"/>
      <c r="DU225" s="61"/>
      <c r="DV225" s="61"/>
      <c r="DW225" s="61"/>
      <c r="DX225" s="61"/>
      <c r="DY225" s="61"/>
      <c r="DZ225" s="61"/>
      <c r="EA225" s="61"/>
      <c r="EB225" s="61"/>
      <c r="EC225" s="61"/>
      <c r="ED225" s="61"/>
      <c r="EE225" s="61"/>
      <c r="EF225" s="61"/>
      <c r="EG225" s="61"/>
      <c r="EH225" s="61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61"/>
      <c r="EU225" s="61"/>
      <c r="EV225" s="61"/>
      <c r="EW225" s="61"/>
      <c r="EX225" s="61"/>
      <c r="EY225" s="61"/>
      <c r="EZ225" s="61"/>
      <c r="FA225" s="61"/>
      <c r="FB225" s="61"/>
      <c r="FC225" s="61"/>
      <c r="FD225" s="61"/>
      <c r="FE225" s="61"/>
      <c r="FF225" s="61"/>
      <c r="FG225" s="61"/>
      <c r="FH225" s="61"/>
      <c r="FI225" s="61"/>
      <c r="FJ225" s="61"/>
      <c r="FK225" s="61"/>
      <c r="FL225" s="61"/>
      <c r="FM225" s="61"/>
      <c r="FN225" s="61"/>
      <c r="FO225" s="61"/>
      <c r="FP225" s="61"/>
      <c r="FQ225" s="61"/>
      <c r="FR225" s="61"/>
      <c r="FS225" s="61"/>
      <c r="FT225" s="61"/>
      <c r="FU225" s="61"/>
      <c r="FV225" s="61"/>
      <c r="FW225" s="61"/>
      <c r="FX225" s="61"/>
      <c r="FY225" s="61"/>
      <c r="FZ225" s="61"/>
      <c r="GA225" s="61"/>
      <c r="GB225" s="61"/>
      <c r="GC225" s="61"/>
      <c r="GD225" s="61"/>
      <c r="GE225" s="61"/>
      <c r="GF225" s="61"/>
      <c r="GG225" s="61"/>
      <c r="GH225" s="61"/>
      <c r="GI225" s="61"/>
      <c r="GJ225" s="61"/>
      <c r="GK225" s="61"/>
      <c r="GL225" s="61"/>
      <c r="GM225" s="61"/>
      <c r="GN225" s="61"/>
      <c r="GO225" s="61"/>
      <c r="GP225" s="61"/>
      <c r="GQ225" s="61"/>
      <c r="GR225" s="61"/>
      <c r="GS225" s="61"/>
      <c r="GT225" s="61"/>
      <c r="GU225" s="61"/>
      <c r="GV225" s="61"/>
      <c r="GW225" s="61"/>
      <c r="GX225" s="61"/>
      <c r="GY225" s="61"/>
      <c r="GZ225" s="61"/>
      <c r="HA225" s="61"/>
      <c r="HB225" s="61"/>
      <c r="HC225" s="61"/>
      <c r="HD225" s="61"/>
      <c r="HE225" s="61"/>
      <c r="HF225" s="61"/>
      <c r="HG225" s="61"/>
      <c r="HH225" s="61"/>
      <c r="HI225" s="61"/>
      <c r="HJ225" s="61"/>
      <c r="HK225" s="61"/>
      <c r="HL225" s="61"/>
      <c r="HM225" s="61"/>
      <c r="HN225" s="61"/>
      <c r="HO225" s="61"/>
      <c r="HP225" s="61"/>
      <c r="HQ225" s="61"/>
      <c r="HR225" s="61"/>
      <c r="HS225" s="61"/>
    </row>
    <row r="226" spans="1:227" s="6" customFormat="1">
      <c r="A226" s="94"/>
      <c r="B226" s="103"/>
      <c r="C226" s="58" t="s">
        <v>16</v>
      </c>
      <c r="D226" s="15">
        <f>SUM(D220:D225)</f>
        <v>123797.2</v>
      </c>
      <c r="E226" s="15">
        <f t="shared" ref="E226:I226" si="88">SUM(E220:E225)</f>
        <v>0</v>
      </c>
      <c r="F226" s="15">
        <f t="shared" si="88"/>
        <v>0</v>
      </c>
      <c r="G226" s="15">
        <f t="shared" si="88"/>
        <v>113834.5</v>
      </c>
      <c r="H226" s="15">
        <f t="shared" si="88"/>
        <v>9962.7000000000007</v>
      </c>
      <c r="I226" s="15">
        <f t="shared" si="88"/>
        <v>0</v>
      </c>
      <c r="J226" s="4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</row>
    <row r="227" spans="1:227" s="6" customFormat="1" ht="18.75" customHeight="1">
      <c r="A227" s="92" t="s">
        <v>42</v>
      </c>
      <c r="B227" s="103"/>
      <c r="C227" s="58">
        <v>2022</v>
      </c>
      <c r="D227" s="15">
        <f t="shared" ref="D227:D230" si="89">SUM(E227:I227)</f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4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</row>
    <row r="228" spans="1:227" s="6" customFormat="1">
      <c r="A228" s="93"/>
      <c r="B228" s="103"/>
      <c r="C228" s="58">
        <v>2023</v>
      </c>
      <c r="D228" s="15">
        <f t="shared" si="89"/>
        <v>6289</v>
      </c>
      <c r="E228" s="15">
        <v>0</v>
      </c>
      <c r="F228" s="15">
        <v>0</v>
      </c>
      <c r="G228" s="15">
        <v>6289</v>
      </c>
      <c r="H228" s="15">
        <v>0</v>
      </c>
      <c r="I228" s="15">
        <v>0</v>
      </c>
      <c r="J228" s="4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</row>
    <row r="229" spans="1:227" s="6" customFormat="1">
      <c r="A229" s="93"/>
      <c r="B229" s="103"/>
      <c r="C229" s="58">
        <v>2024</v>
      </c>
      <c r="D229" s="15">
        <f t="shared" si="89"/>
        <v>8888.7999999999993</v>
      </c>
      <c r="E229" s="15">
        <v>0</v>
      </c>
      <c r="F229" s="15">
        <v>0</v>
      </c>
      <c r="G229" s="15">
        <v>8888.7999999999993</v>
      </c>
      <c r="H229" s="15">
        <v>0</v>
      </c>
      <c r="I229" s="15">
        <v>0</v>
      </c>
      <c r="J229" s="4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</row>
    <row r="230" spans="1:227" s="62" customFormat="1" ht="18" customHeight="1">
      <c r="A230" s="93"/>
      <c r="B230" s="103"/>
      <c r="C230" s="58">
        <v>2025</v>
      </c>
      <c r="D230" s="15">
        <f t="shared" si="89"/>
        <v>5994.2999999999993</v>
      </c>
      <c r="E230" s="15">
        <v>0</v>
      </c>
      <c r="F230" s="15">
        <v>0</v>
      </c>
      <c r="G230" s="15">
        <f>5994.4-0.1</f>
        <v>5994.2999999999993</v>
      </c>
      <c r="H230" s="15">
        <v>0</v>
      </c>
      <c r="I230" s="15">
        <v>0</v>
      </c>
      <c r="J230" s="52"/>
      <c r="K230" s="52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61"/>
      <c r="BB230" s="61"/>
      <c r="BC230" s="61"/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61"/>
      <c r="BO230" s="61"/>
      <c r="BP230" s="61"/>
      <c r="BQ230" s="61"/>
      <c r="BR230" s="61"/>
      <c r="BS230" s="61"/>
      <c r="BT230" s="61"/>
      <c r="BU230" s="61"/>
      <c r="BV230" s="61"/>
      <c r="BW230" s="61"/>
      <c r="BX230" s="61"/>
      <c r="BY230" s="61"/>
      <c r="BZ230" s="61"/>
      <c r="CA230" s="61"/>
      <c r="CB230" s="61"/>
      <c r="CC230" s="61"/>
      <c r="CD230" s="61"/>
      <c r="CE230" s="61"/>
      <c r="CF230" s="61"/>
      <c r="CG230" s="61"/>
      <c r="CH230" s="61"/>
      <c r="CI230" s="61"/>
      <c r="CJ230" s="61"/>
      <c r="CK230" s="61"/>
      <c r="CL230" s="61"/>
      <c r="CM230" s="61"/>
      <c r="CN230" s="61"/>
      <c r="CO230" s="61"/>
      <c r="CP230" s="61"/>
      <c r="CQ230" s="61"/>
      <c r="CR230" s="61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61"/>
      <c r="DG230" s="61"/>
      <c r="DH230" s="61"/>
      <c r="DI230" s="61"/>
      <c r="DJ230" s="61"/>
      <c r="DK230" s="61"/>
      <c r="DL230" s="61"/>
      <c r="DM230" s="61"/>
      <c r="DN230" s="61"/>
      <c r="DO230" s="61"/>
      <c r="DP230" s="61"/>
      <c r="DQ230" s="61"/>
      <c r="DR230" s="61"/>
      <c r="DS230" s="61"/>
      <c r="DT230" s="61"/>
      <c r="DU230" s="61"/>
      <c r="DV230" s="61"/>
      <c r="DW230" s="61"/>
      <c r="DX230" s="61"/>
      <c r="DY230" s="61"/>
      <c r="DZ230" s="61"/>
      <c r="EA230" s="61"/>
      <c r="EB230" s="61"/>
      <c r="EC230" s="61"/>
      <c r="ED230" s="61"/>
      <c r="EE230" s="61"/>
      <c r="EF230" s="61"/>
      <c r="EG230" s="61"/>
      <c r="EH230" s="61"/>
      <c r="EI230" s="61"/>
      <c r="EJ230" s="61"/>
      <c r="EK230" s="61"/>
      <c r="EL230" s="61"/>
      <c r="EM230" s="61"/>
      <c r="EN230" s="61"/>
      <c r="EO230" s="61"/>
      <c r="EP230" s="61"/>
      <c r="EQ230" s="61"/>
      <c r="ER230" s="61"/>
      <c r="ES230" s="61"/>
      <c r="ET230" s="61"/>
      <c r="EU230" s="61"/>
      <c r="EV230" s="61"/>
      <c r="EW230" s="61"/>
      <c r="EX230" s="61"/>
      <c r="EY230" s="61"/>
      <c r="EZ230" s="61"/>
      <c r="FA230" s="61"/>
      <c r="FB230" s="61"/>
      <c r="FC230" s="61"/>
      <c r="FD230" s="61"/>
      <c r="FE230" s="61"/>
      <c r="FF230" s="61"/>
      <c r="FG230" s="61"/>
      <c r="FH230" s="61"/>
      <c r="FI230" s="61"/>
      <c r="FJ230" s="61"/>
      <c r="FK230" s="61"/>
      <c r="FL230" s="61"/>
      <c r="FM230" s="61"/>
      <c r="FN230" s="61"/>
      <c r="FO230" s="61"/>
      <c r="FP230" s="61"/>
      <c r="FQ230" s="61"/>
      <c r="FR230" s="61"/>
      <c r="FS230" s="61"/>
      <c r="FT230" s="61"/>
      <c r="FU230" s="61"/>
      <c r="FV230" s="61"/>
      <c r="FW230" s="61"/>
      <c r="FX230" s="61"/>
      <c r="FY230" s="61"/>
      <c r="FZ230" s="61"/>
      <c r="GA230" s="61"/>
      <c r="GB230" s="61"/>
      <c r="GC230" s="61"/>
      <c r="GD230" s="61"/>
      <c r="GE230" s="61"/>
      <c r="GF230" s="61"/>
      <c r="GG230" s="61"/>
      <c r="GH230" s="61"/>
      <c r="GI230" s="61"/>
      <c r="GJ230" s="61"/>
      <c r="GK230" s="61"/>
      <c r="GL230" s="61"/>
      <c r="GM230" s="61"/>
      <c r="GN230" s="61"/>
      <c r="GO230" s="61"/>
      <c r="GP230" s="61"/>
      <c r="GQ230" s="61"/>
      <c r="GR230" s="61"/>
      <c r="GS230" s="61"/>
      <c r="GT230" s="61"/>
      <c r="GU230" s="61"/>
      <c r="GV230" s="61"/>
      <c r="GW230" s="61"/>
      <c r="GX230" s="61"/>
      <c r="GY230" s="61"/>
      <c r="GZ230" s="61"/>
      <c r="HA230" s="61"/>
      <c r="HB230" s="61"/>
      <c r="HC230" s="61"/>
      <c r="HD230" s="61"/>
      <c r="HE230" s="61"/>
      <c r="HF230" s="61"/>
      <c r="HG230" s="61"/>
      <c r="HH230" s="61"/>
      <c r="HI230" s="61"/>
      <c r="HJ230" s="61"/>
      <c r="HK230" s="61"/>
      <c r="HL230" s="61"/>
      <c r="HM230" s="61"/>
      <c r="HN230" s="61"/>
      <c r="HO230" s="61"/>
      <c r="HP230" s="61"/>
      <c r="HQ230" s="61"/>
      <c r="HR230" s="61"/>
      <c r="HS230" s="61"/>
    </row>
    <row r="231" spans="1:227" s="62" customFormat="1">
      <c r="A231" s="93"/>
      <c r="B231" s="103"/>
      <c r="C231" s="58">
        <v>2026</v>
      </c>
      <c r="D231" s="15">
        <f>SUM(E231:I231)</f>
        <v>5499.1</v>
      </c>
      <c r="E231" s="15">
        <v>0</v>
      </c>
      <c r="F231" s="15">
        <v>0</v>
      </c>
      <c r="G231" s="15">
        <v>5499.1</v>
      </c>
      <c r="H231" s="15">
        <v>0</v>
      </c>
      <c r="I231" s="15">
        <v>0</v>
      </c>
      <c r="J231" s="52"/>
      <c r="K231" s="52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61"/>
      <c r="DU231" s="61"/>
      <c r="DV231" s="61"/>
      <c r="DW231" s="61"/>
      <c r="DX231" s="61"/>
      <c r="DY231" s="61"/>
      <c r="DZ231" s="61"/>
      <c r="EA231" s="61"/>
      <c r="EB231" s="61"/>
      <c r="EC231" s="61"/>
      <c r="ED231" s="61"/>
      <c r="EE231" s="61"/>
      <c r="EF231" s="61"/>
      <c r="EG231" s="61"/>
      <c r="EH231" s="61"/>
      <c r="EI231" s="61"/>
      <c r="EJ231" s="61"/>
      <c r="EK231" s="61"/>
      <c r="EL231" s="61"/>
      <c r="EM231" s="61"/>
      <c r="EN231" s="61"/>
      <c r="EO231" s="61"/>
      <c r="EP231" s="61"/>
      <c r="EQ231" s="61"/>
      <c r="ER231" s="61"/>
      <c r="ES231" s="61"/>
      <c r="ET231" s="61"/>
      <c r="EU231" s="61"/>
      <c r="EV231" s="61"/>
      <c r="EW231" s="61"/>
      <c r="EX231" s="61"/>
      <c r="EY231" s="61"/>
      <c r="EZ231" s="61"/>
      <c r="FA231" s="61"/>
      <c r="FB231" s="61"/>
      <c r="FC231" s="61"/>
      <c r="FD231" s="61"/>
      <c r="FE231" s="61"/>
      <c r="FF231" s="61"/>
      <c r="FG231" s="61"/>
      <c r="FH231" s="61"/>
      <c r="FI231" s="61"/>
      <c r="FJ231" s="61"/>
      <c r="FK231" s="61"/>
      <c r="FL231" s="61"/>
      <c r="FM231" s="61"/>
      <c r="FN231" s="61"/>
      <c r="FO231" s="61"/>
      <c r="FP231" s="61"/>
      <c r="FQ231" s="61"/>
      <c r="FR231" s="61"/>
      <c r="FS231" s="61"/>
      <c r="FT231" s="61"/>
      <c r="FU231" s="61"/>
      <c r="FV231" s="61"/>
      <c r="FW231" s="61"/>
      <c r="FX231" s="61"/>
      <c r="FY231" s="61"/>
      <c r="FZ231" s="61"/>
      <c r="GA231" s="61"/>
      <c r="GB231" s="61"/>
      <c r="GC231" s="61"/>
      <c r="GD231" s="61"/>
      <c r="GE231" s="61"/>
      <c r="GF231" s="61"/>
      <c r="GG231" s="61"/>
      <c r="GH231" s="61"/>
      <c r="GI231" s="61"/>
      <c r="GJ231" s="61"/>
      <c r="GK231" s="61"/>
      <c r="GL231" s="61"/>
      <c r="GM231" s="61"/>
      <c r="GN231" s="61"/>
      <c r="GO231" s="61"/>
      <c r="GP231" s="61"/>
      <c r="GQ231" s="61"/>
      <c r="GR231" s="61"/>
      <c r="GS231" s="61"/>
      <c r="GT231" s="61"/>
      <c r="GU231" s="61"/>
      <c r="GV231" s="61"/>
      <c r="GW231" s="61"/>
      <c r="GX231" s="61"/>
      <c r="GY231" s="61"/>
      <c r="GZ231" s="61"/>
      <c r="HA231" s="61"/>
      <c r="HB231" s="61"/>
      <c r="HC231" s="61"/>
      <c r="HD231" s="61"/>
      <c r="HE231" s="61"/>
      <c r="HF231" s="61"/>
      <c r="HG231" s="61"/>
      <c r="HH231" s="61"/>
      <c r="HI231" s="61"/>
      <c r="HJ231" s="61"/>
      <c r="HK231" s="61"/>
      <c r="HL231" s="61"/>
      <c r="HM231" s="61"/>
      <c r="HN231" s="61"/>
      <c r="HO231" s="61"/>
      <c r="HP231" s="61"/>
      <c r="HQ231" s="61"/>
      <c r="HR231" s="61"/>
      <c r="HS231" s="61"/>
    </row>
    <row r="232" spans="1:227" s="62" customFormat="1">
      <c r="A232" s="93"/>
      <c r="B232" s="103"/>
      <c r="C232" s="58">
        <v>2027</v>
      </c>
      <c r="D232" s="15">
        <f>SUM(E232:I232)</f>
        <v>5286.8</v>
      </c>
      <c r="E232" s="15">
        <v>0</v>
      </c>
      <c r="F232" s="15">
        <v>0</v>
      </c>
      <c r="G232" s="15">
        <v>5286.8</v>
      </c>
      <c r="H232" s="15">
        <v>0</v>
      </c>
      <c r="I232" s="15">
        <v>0</v>
      </c>
      <c r="J232" s="52"/>
      <c r="K232" s="52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1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61"/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1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1"/>
      <c r="EC232" s="61"/>
      <c r="ED232" s="61"/>
      <c r="EE232" s="61"/>
      <c r="EF232" s="61"/>
      <c r="EG232" s="61"/>
      <c r="EH232" s="61"/>
      <c r="EI232" s="61"/>
      <c r="EJ232" s="61"/>
      <c r="EK232" s="61"/>
      <c r="EL232" s="61"/>
      <c r="EM232" s="61"/>
      <c r="EN232" s="61"/>
      <c r="EO232" s="61"/>
      <c r="EP232" s="61"/>
      <c r="EQ232" s="61"/>
      <c r="ER232" s="61"/>
      <c r="ES232" s="61"/>
      <c r="ET232" s="61"/>
      <c r="EU232" s="61"/>
      <c r="EV232" s="61"/>
      <c r="EW232" s="61"/>
      <c r="EX232" s="61"/>
      <c r="EY232" s="61"/>
      <c r="EZ232" s="61"/>
      <c r="FA232" s="61"/>
      <c r="FB232" s="61"/>
      <c r="FC232" s="61"/>
      <c r="FD232" s="61"/>
      <c r="FE232" s="61"/>
      <c r="FF232" s="61"/>
      <c r="FG232" s="61"/>
      <c r="FH232" s="61"/>
      <c r="FI232" s="61"/>
      <c r="FJ232" s="61"/>
      <c r="FK232" s="61"/>
      <c r="FL232" s="61"/>
      <c r="FM232" s="61"/>
      <c r="FN232" s="61"/>
      <c r="FO232" s="61"/>
      <c r="FP232" s="61"/>
      <c r="FQ232" s="61"/>
      <c r="FR232" s="61"/>
      <c r="FS232" s="61"/>
      <c r="FT232" s="61"/>
      <c r="FU232" s="61"/>
      <c r="FV232" s="61"/>
      <c r="FW232" s="61"/>
      <c r="FX232" s="61"/>
      <c r="FY232" s="61"/>
      <c r="FZ232" s="61"/>
      <c r="GA232" s="61"/>
      <c r="GB232" s="61"/>
      <c r="GC232" s="61"/>
      <c r="GD232" s="61"/>
      <c r="GE232" s="61"/>
      <c r="GF232" s="61"/>
      <c r="GG232" s="61"/>
      <c r="GH232" s="61"/>
      <c r="GI232" s="61"/>
      <c r="GJ232" s="61"/>
      <c r="GK232" s="61"/>
      <c r="GL232" s="61"/>
      <c r="GM232" s="61"/>
      <c r="GN232" s="61"/>
      <c r="GO232" s="61"/>
      <c r="GP232" s="61"/>
      <c r="GQ232" s="61"/>
      <c r="GR232" s="61"/>
      <c r="GS232" s="61"/>
      <c r="GT232" s="61"/>
      <c r="GU232" s="61"/>
      <c r="GV232" s="61"/>
      <c r="GW232" s="61"/>
      <c r="GX232" s="61"/>
      <c r="GY232" s="61"/>
      <c r="GZ232" s="61"/>
      <c r="HA232" s="61"/>
      <c r="HB232" s="61"/>
      <c r="HC232" s="61"/>
      <c r="HD232" s="61"/>
      <c r="HE232" s="61"/>
      <c r="HF232" s="61"/>
      <c r="HG232" s="61"/>
      <c r="HH232" s="61"/>
      <c r="HI232" s="61"/>
      <c r="HJ232" s="61"/>
      <c r="HK232" s="61"/>
      <c r="HL232" s="61"/>
      <c r="HM232" s="61"/>
      <c r="HN232" s="61"/>
      <c r="HO232" s="61"/>
      <c r="HP232" s="61"/>
      <c r="HQ232" s="61"/>
      <c r="HR232" s="61"/>
      <c r="HS232" s="61"/>
    </row>
    <row r="233" spans="1:227" s="6" customFormat="1">
      <c r="A233" s="94"/>
      <c r="B233" s="103"/>
      <c r="C233" s="58" t="s">
        <v>16</v>
      </c>
      <c r="D233" s="15">
        <f t="shared" ref="D233:I233" si="90">SUM(D227:D232)</f>
        <v>31957.999999999996</v>
      </c>
      <c r="E233" s="15">
        <f t="shared" si="90"/>
        <v>0</v>
      </c>
      <c r="F233" s="15">
        <f t="shared" si="90"/>
        <v>0</v>
      </c>
      <c r="G233" s="15">
        <f t="shared" si="90"/>
        <v>31957.999999999996</v>
      </c>
      <c r="H233" s="15">
        <f t="shared" si="90"/>
        <v>0</v>
      </c>
      <c r="I233" s="15">
        <f t="shared" si="90"/>
        <v>0</v>
      </c>
      <c r="J233" s="4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</row>
    <row r="234" spans="1:227" s="6" customFormat="1" ht="18.75" customHeight="1">
      <c r="A234" s="92" t="s">
        <v>85</v>
      </c>
      <c r="B234" s="103"/>
      <c r="C234" s="58">
        <v>2025</v>
      </c>
      <c r="D234" s="15">
        <f t="shared" ref="D234:D236" si="91">SUM(E234:I234)</f>
        <v>0</v>
      </c>
      <c r="E234" s="15">
        <v>0</v>
      </c>
      <c r="F234" s="15">
        <v>0</v>
      </c>
      <c r="G234" s="15">
        <f>698.4-698.4</f>
        <v>0</v>
      </c>
      <c r="H234" s="15">
        <v>0</v>
      </c>
      <c r="I234" s="15">
        <v>0</v>
      </c>
      <c r="J234" s="5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</row>
    <row r="235" spans="1:227" s="6" customFormat="1">
      <c r="A235" s="93"/>
      <c r="B235" s="103"/>
      <c r="C235" s="58">
        <v>2026</v>
      </c>
      <c r="D235" s="15">
        <f t="shared" si="91"/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5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</row>
    <row r="236" spans="1:227">
      <c r="A236" s="93"/>
      <c r="B236" s="103"/>
      <c r="C236" s="58">
        <v>2027</v>
      </c>
      <c r="D236" s="15">
        <f t="shared" si="91"/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42"/>
    </row>
    <row r="237" spans="1:227" ht="20.25" customHeight="1">
      <c r="A237" s="94"/>
      <c r="B237" s="103"/>
      <c r="C237" s="58" t="s">
        <v>16</v>
      </c>
      <c r="D237" s="15">
        <f t="shared" ref="D237:I237" si="92">SUM(D234:D236)</f>
        <v>0</v>
      </c>
      <c r="E237" s="15">
        <f t="shared" si="92"/>
        <v>0</v>
      </c>
      <c r="F237" s="15">
        <f t="shared" si="92"/>
        <v>0</v>
      </c>
      <c r="G237" s="15">
        <f t="shared" si="92"/>
        <v>0</v>
      </c>
      <c r="H237" s="15">
        <f t="shared" si="92"/>
        <v>0</v>
      </c>
      <c r="I237" s="15">
        <f t="shared" si="92"/>
        <v>0</v>
      </c>
      <c r="J237" s="42"/>
    </row>
    <row r="238" spans="1:227" s="62" customFormat="1" ht="18.75" customHeight="1">
      <c r="A238" s="92" t="s">
        <v>90</v>
      </c>
      <c r="B238" s="103"/>
      <c r="C238" s="58">
        <v>2025</v>
      </c>
      <c r="D238" s="15">
        <f t="shared" ref="D238:D240" si="93">SUM(E238:I238)</f>
        <v>2224.4</v>
      </c>
      <c r="E238" s="15">
        <v>0</v>
      </c>
      <c r="F238" s="15">
        <v>0</v>
      </c>
      <c r="G238" s="15">
        <f>698.4-698.4</f>
        <v>0</v>
      </c>
      <c r="H238" s="15">
        <v>2224.4</v>
      </c>
      <c r="I238" s="15">
        <v>0</v>
      </c>
      <c r="J238" s="52"/>
      <c r="K238" s="67"/>
      <c r="L238" s="70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1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  <c r="FH238" s="61"/>
      <c r="FI238" s="61"/>
      <c r="FJ238" s="61"/>
      <c r="FK238" s="61"/>
      <c r="FL238" s="61"/>
      <c r="FM238" s="61"/>
      <c r="FN238" s="61"/>
      <c r="FO238" s="61"/>
      <c r="FP238" s="61"/>
      <c r="FQ238" s="61"/>
      <c r="FR238" s="61"/>
      <c r="FS238" s="61"/>
      <c r="FT238" s="61"/>
      <c r="FU238" s="61"/>
      <c r="FV238" s="61"/>
      <c r="FW238" s="61"/>
      <c r="FX238" s="61"/>
      <c r="FY238" s="61"/>
      <c r="FZ238" s="61"/>
      <c r="GA238" s="61"/>
      <c r="GB238" s="61"/>
      <c r="GC238" s="61"/>
      <c r="GD238" s="61"/>
      <c r="GE238" s="61"/>
      <c r="GF238" s="61"/>
      <c r="GG238" s="61"/>
      <c r="GH238" s="61"/>
      <c r="GI238" s="61"/>
      <c r="GJ238" s="61"/>
      <c r="GK238" s="61"/>
      <c r="GL238" s="61"/>
      <c r="GM238" s="61"/>
      <c r="GN238" s="61"/>
      <c r="GO238" s="61"/>
      <c r="GP238" s="61"/>
      <c r="GQ238" s="61"/>
      <c r="GR238" s="61"/>
      <c r="GS238" s="61"/>
      <c r="GT238" s="61"/>
      <c r="GU238" s="61"/>
      <c r="GV238" s="61"/>
      <c r="GW238" s="61"/>
      <c r="GX238" s="61"/>
      <c r="GY238" s="61"/>
      <c r="GZ238" s="61"/>
      <c r="HA238" s="61"/>
      <c r="HB238" s="61"/>
      <c r="HC238" s="61"/>
      <c r="HD238" s="61"/>
      <c r="HE238" s="61"/>
      <c r="HF238" s="61"/>
      <c r="HG238" s="61"/>
      <c r="HH238" s="61"/>
      <c r="HI238" s="61"/>
      <c r="HJ238" s="61"/>
      <c r="HK238" s="61"/>
      <c r="HL238" s="61"/>
      <c r="HM238" s="61"/>
      <c r="HN238" s="61"/>
      <c r="HO238" s="61"/>
      <c r="HP238" s="61"/>
      <c r="HQ238" s="61"/>
      <c r="HR238" s="61"/>
      <c r="HS238" s="61"/>
    </row>
    <row r="239" spans="1:227" s="62" customFormat="1">
      <c r="A239" s="93"/>
      <c r="B239" s="103"/>
      <c r="C239" s="58">
        <v>2026</v>
      </c>
      <c r="D239" s="15">
        <f t="shared" si="93"/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52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1"/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61"/>
      <c r="BO239" s="61"/>
      <c r="BP239" s="61"/>
      <c r="BQ239" s="61"/>
      <c r="BR239" s="61"/>
      <c r="BS239" s="61"/>
      <c r="BT239" s="61"/>
      <c r="BU239" s="61"/>
      <c r="BV239" s="61"/>
      <c r="BW239" s="61"/>
      <c r="BX239" s="61"/>
      <c r="BY239" s="61"/>
      <c r="BZ239" s="61"/>
      <c r="CA239" s="61"/>
      <c r="CB239" s="61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  <c r="FH239" s="61"/>
      <c r="FI239" s="61"/>
      <c r="FJ239" s="61"/>
      <c r="FK239" s="61"/>
      <c r="FL239" s="61"/>
      <c r="FM239" s="61"/>
      <c r="FN239" s="61"/>
      <c r="FO239" s="61"/>
      <c r="FP239" s="61"/>
      <c r="FQ239" s="61"/>
      <c r="FR239" s="61"/>
      <c r="FS239" s="61"/>
      <c r="FT239" s="61"/>
      <c r="FU239" s="61"/>
      <c r="FV239" s="61"/>
      <c r="FW239" s="61"/>
      <c r="FX239" s="61"/>
      <c r="FY239" s="61"/>
      <c r="FZ239" s="61"/>
      <c r="GA239" s="61"/>
      <c r="GB239" s="61"/>
      <c r="GC239" s="61"/>
      <c r="GD239" s="61"/>
      <c r="GE239" s="61"/>
      <c r="GF239" s="61"/>
      <c r="GG239" s="61"/>
      <c r="GH239" s="61"/>
      <c r="GI239" s="61"/>
      <c r="GJ239" s="61"/>
      <c r="GK239" s="61"/>
      <c r="GL239" s="61"/>
      <c r="GM239" s="61"/>
      <c r="GN239" s="61"/>
      <c r="GO239" s="61"/>
      <c r="GP239" s="61"/>
      <c r="GQ239" s="61"/>
      <c r="GR239" s="61"/>
      <c r="GS239" s="61"/>
      <c r="GT239" s="61"/>
      <c r="GU239" s="61"/>
      <c r="GV239" s="61"/>
      <c r="GW239" s="61"/>
      <c r="GX239" s="61"/>
      <c r="GY239" s="61"/>
      <c r="GZ239" s="61"/>
      <c r="HA239" s="61"/>
      <c r="HB239" s="61"/>
      <c r="HC239" s="61"/>
      <c r="HD239" s="61"/>
      <c r="HE239" s="61"/>
      <c r="HF239" s="61"/>
      <c r="HG239" s="61"/>
      <c r="HH239" s="61"/>
      <c r="HI239" s="61"/>
      <c r="HJ239" s="61"/>
      <c r="HK239" s="61"/>
      <c r="HL239" s="61"/>
      <c r="HM239" s="61"/>
      <c r="HN239" s="61"/>
      <c r="HO239" s="61"/>
      <c r="HP239" s="61"/>
      <c r="HQ239" s="61"/>
      <c r="HR239" s="61"/>
      <c r="HS239" s="61"/>
    </row>
    <row r="240" spans="1:227" s="61" customFormat="1">
      <c r="A240" s="93"/>
      <c r="B240" s="103"/>
      <c r="C240" s="58">
        <v>2027</v>
      </c>
      <c r="D240" s="15">
        <f t="shared" si="93"/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52"/>
      <c r="K240" s="62"/>
    </row>
    <row r="241" spans="1:227" ht="37.5" customHeight="1">
      <c r="A241" s="94"/>
      <c r="B241" s="103"/>
      <c r="C241" s="58" t="s">
        <v>16</v>
      </c>
      <c r="D241" s="15">
        <f t="shared" ref="D241:I241" si="94">SUM(D238:D240)</f>
        <v>2224.4</v>
      </c>
      <c r="E241" s="15">
        <f t="shared" si="94"/>
        <v>0</v>
      </c>
      <c r="F241" s="15">
        <f t="shared" si="94"/>
        <v>0</v>
      </c>
      <c r="G241" s="15">
        <f t="shared" si="94"/>
        <v>0</v>
      </c>
      <c r="H241" s="15">
        <f t="shared" si="94"/>
        <v>2224.4</v>
      </c>
      <c r="I241" s="15">
        <f t="shared" si="94"/>
        <v>0</v>
      </c>
      <c r="J241" s="42"/>
    </row>
    <row r="242" spans="1:227" s="6" customFormat="1">
      <c r="A242" s="107" t="s">
        <v>71</v>
      </c>
      <c r="B242" s="108"/>
      <c r="C242" s="108"/>
      <c r="D242" s="108"/>
      <c r="E242" s="108"/>
      <c r="F242" s="108"/>
      <c r="G242" s="108"/>
      <c r="H242" s="108"/>
      <c r="I242" s="109"/>
      <c r="J242" s="4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</row>
    <row r="243" spans="1:227" s="6" customFormat="1">
      <c r="A243" s="100" t="s">
        <v>16</v>
      </c>
      <c r="B243" s="89"/>
      <c r="C243" s="57">
        <v>2022</v>
      </c>
      <c r="D243" s="16">
        <f t="shared" ref="D243:I244" si="95">D250+D257</f>
        <v>9887.1</v>
      </c>
      <c r="E243" s="16">
        <f t="shared" si="95"/>
        <v>0</v>
      </c>
      <c r="F243" s="16">
        <f t="shared" si="95"/>
        <v>0</v>
      </c>
      <c r="G243" s="16">
        <f t="shared" si="95"/>
        <v>0</v>
      </c>
      <c r="H243" s="16">
        <f t="shared" si="95"/>
        <v>9887.1</v>
      </c>
      <c r="I243" s="16">
        <f t="shared" si="95"/>
        <v>0</v>
      </c>
      <c r="J243" s="4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</row>
    <row r="244" spans="1:227" s="6" customFormat="1">
      <c r="A244" s="110"/>
      <c r="B244" s="111"/>
      <c r="C244" s="57">
        <v>2023</v>
      </c>
      <c r="D244" s="16">
        <f t="shared" si="95"/>
        <v>9388.4</v>
      </c>
      <c r="E244" s="16">
        <f t="shared" si="95"/>
        <v>0</v>
      </c>
      <c r="F244" s="16">
        <f t="shared" si="95"/>
        <v>0</v>
      </c>
      <c r="G244" s="16">
        <f t="shared" si="95"/>
        <v>628.5</v>
      </c>
      <c r="H244" s="16">
        <f t="shared" si="95"/>
        <v>8759.9</v>
      </c>
      <c r="I244" s="16">
        <f t="shared" si="95"/>
        <v>0</v>
      </c>
      <c r="J244" s="4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</row>
    <row r="245" spans="1:227" s="6" customFormat="1">
      <c r="A245" s="110"/>
      <c r="B245" s="111"/>
      <c r="C245" s="57">
        <v>2024</v>
      </c>
      <c r="D245" s="16">
        <f>SUM(E245:I245)</f>
        <v>6247.3</v>
      </c>
      <c r="E245" s="16">
        <f t="shared" ref="E245:I245" si="96">E252</f>
        <v>0</v>
      </c>
      <c r="F245" s="16">
        <f t="shared" si="96"/>
        <v>0</v>
      </c>
      <c r="G245" s="16">
        <f t="shared" si="96"/>
        <v>0</v>
      </c>
      <c r="H245" s="16">
        <f t="shared" si="96"/>
        <v>6247.3</v>
      </c>
      <c r="I245" s="16">
        <f t="shared" si="96"/>
        <v>0</v>
      </c>
      <c r="J245" s="4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</row>
    <row r="246" spans="1:227" s="69" customFormat="1">
      <c r="A246" s="110"/>
      <c r="B246" s="111"/>
      <c r="C246" s="57">
        <v>2025</v>
      </c>
      <c r="D246" s="16">
        <f>SUM(E246:I246)</f>
        <v>9612.1999999999989</v>
      </c>
      <c r="E246" s="16">
        <f t="shared" ref="E246:I248" si="97">E253+E260</f>
        <v>0</v>
      </c>
      <c r="F246" s="16">
        <f t="shared" si="97"/>
        <v>0</v>
      </c>
      <c r="G246" s="16">
        <f t="shared" si="97"/>
        <v>0</v>
      </c>
      <c r="H246" s="16">
        <f t="shared" si="97"/>
        <v>9612.1999999999989</v>
      </c>
      <c r="I246" s="16">
        <f t="shared" si="97"/>
        <v>0</v>
      </c>
      <c r="J246" s="53"/>
      <c r="K246" s="53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64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64"/>
      <c r="DD246" s="64"/>
      <c r="DE246" s="64"/>
      <c r="DF246" s="64"/>
      <c r="DG246" s="64"/>
      <c r="DH246" s="64"/>
      <c r="DI246" s="64"/>
      <c r="DJ246" s="64"/>
      <c r="DK246" s="64"/>
      <c r="DL246" s="64"/>
      <c r="DM246" s="64"/>
      <c r="DN246" s="64"/>
      <c r="DO246" s="64"/>
      <c r="DP246" s="64"/>
      <c r="DQ246" s="64"/>
      <c r="DR246" s="64"/>
      <c r="DS246" s="64"/>
      <c r="DT246" s="64"/>
      <c r="DU246" s="64"/>
      <c r="DV246" s="64"/>
      <c r="DW246" s="64"/>
      <c r="DX246" s="64"/>
      <c r="DY246" s="64"/>
      <c r="DZ246" s="64"/>
      <c r="EA246" s="64"/>
      <c r="EB246" s="64"/>
      <c r="EC246" s="64"/>
      <c r="ED246" s="64"/>
      <c r="EE246" s="64"/>
      <c r="EF246" s="64"/>
      <c r="EG246" s="64"/>
      <c r="EH246" s="64"/>
      <c r="EI246" s="64"/>
      <c r="EJ246" s="64"/>
      <c r="EK246" s="64"/>
      <c r="EL246" s="64"/>
      <c r="EM246" s="64"/>
      <c r="EN246" s="64"/>
      <c r="EO246" s="64"/>
      <c r="EP246" s="64"/>
      <c r="EQ246" s="64"/>
      <c r="ER246" s="64"/>
      <c r="ES246" s="64"/>
      <c r="ET246" s="64"/>
      <c r="EU246" s="64"/>
      <c r="EV246" s="64"/>
      <c r="EW246" s="64"/>
      <c r="EX246" s="64"/>
      <c r="EY246" s="64"/>
      <c r="EZ246" s="64"/>
      <c r="FA246" s="64"/>
      <c r="FB246" s="64"/>
      <c r="FC246" s="64"/>
      <c r="FD246" s="64"/>
      <c r="FE246" s="64"/>
      <c r="FF246" s="64"/>
      <c r="FG246" s="64"/>
      <c r="FH246" s="64"/>
      <c r="FI246" s="64"/>
      <c r="FJ246" s="64"/>
      <c r="FK246" s="64"/>
      <c r="FL246" s="64"/>
      <c r="FM246" s="64"/>
      <c r="FN246" s="64"/>
      <c r="FO246" s="64"/>
      <c r="FP246" s="64"/>
      <c r="FQ246" s="64"/>
      <c r="FR246" s="64"/>
      <c r="FS246" s="64"/>
      <c r="FT246" s="64"/>
      <c r="FU246" s="64"/>
      <c r="FV246" s="64"/>
      <c r="FW246" s="64"/>
      <c r="FX246" s="64"/>
      <c r="FY246" s="64"/>
      <c r="FZ246" s="64"/>
      <c r="GA246" s="64"/>
      <c r="GB246" s="64"/>
      <c r="GC246" s="64"/>
      <c r="GD246" s="64"/>
      <c r="GE246" s="64"/>
      <c r="GF246" s="64"/>
      <c r="GG246" s="64"/>
      <c r="GH246" s="64"/>
      <c r="GI246" s="64"/>
      <c r="GJ246" s="64"/>
      <c r="GK246" s="64"/>
      <c r="GL246" s="64"/>
      <c r="GM246" s="64"/>
      <c r="GN246" s="64"/>
      <c r="GO246" s="64"/>
      <c r="GP246" s="64"/>
      <c r="GQ246" s="64"/>
      <c r="GR246" s="64"/>
      <c r="GS246" s="64"/>
      <c r="GT246" s="64"/>
      <c r="GU246" s="64"/>
      <c r="GV246" s="64"/>
      <c r="GW246" s="64"/>
      <c r="GX246" s="64"/>
      <c r="GY246" s="64"/>
      <c r="GZ246" s="64"/>
      <c r="HA246" s="64"/>
      <c r="HB246" s="64"/>
      <c r="HC246" s="64"/>
      <c r="HD246" s="64"/>
      <c r="HE246" s="64"/>
      <c r="HF246" s="64"/>
      <c r="HG246" s="64"/>
      <c r="HH246" s="64"/>
      <c r="HI246" s="64"/>
      <c r="HJ246" s="64"/>
      <c r="HK246" s="64"/>
      <c r="HL246" s="64"/>
      <c r="HM246" s="64"/>
      <c r="HN246" s="64"/>
      <c r="HO246" s="64"/>
      <c r="HP246" s="64"/>
      <c r="HQ246" s="64"/>
      <c r="HR246" s="64"/>
      <c r="HS246" s="64"/>
    </row>
    <row r="247" spans="1:227" s="69" customFormat="1">
      <c r="A247" s="110"/>
      <c r="B247" s="111"/>
      <c r="C247" s="57">
        <v>2026</v>
      </c>
      <c r="D247" s="16">
        <f>SUM(E247:I247)</f>
        <v>1204.6000000000004</v>
      </c>
      <c r="E247" s="16">
        <f t="shared" si="97"/>
        <v>0</v>
      </c>
      <c r="F247" s="16">
        <f t="shared" si="97"/>
        <v>0</v>
      </c>
      <c r="G247" s="16">
        <f t="shared" si="97"/>
        <v>0</v>
      </c>
      <c r="H247" s="16">
        <f t="shared" si="97"/>
        <v>1204.6000000000004</v>
      </c>
      <c r="I247" s="16">
        <f t="shared" si="97"/>
        <v>0</v>
      </c>
      <c r="J247" s="53"/>
      <c r="K247" s="53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64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  <c r="DC247" s="64"/>
      <c r="DD247" s="64"/>
      <c r="DE247" s="64"/>
      <c r="DF247" s="64"/>
      <c r="DG247" s="64"/>
      <c r="DH247" s="64"/>
      <c r="DI247" s="64"/>
      <c r="DJ247" s="64"/>
      <c r="DK247" s="64"/>
      <c r="DL247" s="64"/>
      <c r="DM247" s="64"/>
      <c r="DN247" s="64"/>
      <c r="DO247" s="64"/>
      <c r="DP247" s="64"/>
      <c r="DQ247" s="64"/>
      <c r="DR247" s="64"/>
      <c r="DS247" s="64"/>
      <c r="DT247" s="64"/>
      <c r="DU247" s="64"/>
      <c r="DV247" s="64"/>
      <c r="DW247" s="64"/>
      <c r="DX247" s="64"/>
      <c r="DY247" s="64"/>
      <c r="DZ247" s="64"/>
      <c r="EA247" s="64"/>
      <c r="EB247" s="64"/>
      <c r="EC247" s="64"/>
      <c r="ED247" s="64"/>
      <c r="EE247" s="64"/>
      <c r="EF247" s="64"/>
      <c r="EG247" s="64"/>
      <c r="EH247" s="64"/>
      <c r="EI247" s="64"/>
      <c r="EJ247" s="64"/>
      <c r="EK247" s="64"/>
      <c r="EL247" s="64"/>
      <c r="EM247" s="64"/>
      <c r="EN247" s="64"/>
      <c r="EO247" s="64"/>
      <c r="EP247" s="64"/>
      <c r="EQ247" s="64"/>
      <c r="ER247" s="64"/>
      <c r="ES247" s="64"/>
      <c r="ET247" s="64"/>
      <c r="EU247" s="64"/>
      <c r="EV247" s="64"/>
      <c r="EW247" s="64"/>
      <c r="EX247" s="64"/>
      <c r="EY247" s="64"/>
      <c r="EZ247" s="64"/>
      <c r="FA247" s="64"/>
      <c r="FB247" s="64"/>
      <c r="FC247" s="64"/>
      <c r="FD247" s="64"/>
      <c r="FE247" s="64"/>
      <c r="FF247" s="64"/>
      <c r="FG247" s="64"/>
      <c r="FH247" s="64"/>
      <c r="FI247" s="64"/>
      <c r="FJ247" s="64"/>
      <c r="FK247" s="64"/>
      <c r="FL247" s="64"/>
      <c r="FM247" s="64"/>
      <c r="FN247" s="64"/>
      <c r="FO247" s="64"/>
      <c r="FP247" s="64"/>
      <c r="FQ247" s="64"/>
      <c r="FR247" s="64"/>
      <c r="FS247" s="64"/>
      <c r="FT247" s="64"/>
      <c r="FU247" s="64"/>
      <c r="FV247" s="64"/>
      <c r="FW247" s="64"/>
      <c r="FX247" s="64"/>
      <c r="FY247" s="64"/>
      <c r="FZ247" s="64"/>
      <c r="GA247" s="64"/>
      <c r="GB247" s="64"/>
      <c r="GC247" s="64"/>
      <c r="GD247" s="64"/>
      <c r="GE247" s="64"/>
      <c r="GF247" s="64"/>
      <c r="GG247" s="64"/>
      <c r="GH247" s="64"/>
      <c r="GI247" s="64"/>
      <c r="GJ247" s="64"/>
      <c r="GK247" s="64"/>
      <c r="GL247" s="64"/>
      <c r="GM247" s="64"/>
      <c r="GN247" s="64"/>
      <c r="GO247" s="64"/>
      <c r="GP247" s="64"/>
      <c r="GQ247" s="64"/>
      <c r="GR247" s="64"/>
      <c r="GS247" s="64"/>
      <c r="GT247" s="64"/>
      <c r="GU247" s="64"/>
      <c r="GV247" s="64"/>
      <c r="GW247" s="64"/>
      <c r="GX247" s="64"/>
      <c r="GY247" s="64"/>
      <c r="GZ247" s="64"/>
      <c r="HA247" s="64"/>
      <c r="HB247" s="64"/>
      <c r="HC247" s="64"/>
      <c r="HD247" s="64"/>
      <c r="HE247" s="64"/>
      <c r="HF247" s="64"/>
      <c r="HG247" s="64"/>
      <c r="HH247" s="64"/>
      <c r="HI247" s="64"/>
      <c r="HJ247" s="64"/>
      <c r="HK247" s="64"/>
      <c r="HL247" s="64"/>
      <c r="HM247" s="64"/>
      <c r="HN247" s="64"/>
      <c r="HO247" s="64"/>
      <c r="HP247" s="64"/>
      <c r="HQ247" s="64"/>
      <c r="HR247" s="64"/>
      <c r="HS247" s="64"/>
    </row>
    <row r="248" spans="1:227" s="69" customFormat="1">
      <c r="A248" s="110"/>
      <c r="B248" s="111"/>
      <c r="C248" s="57">
        <v>2027</v>
      </c>
      <c r="D248" s="16">
        <f>SUM(E248:I248)</f>
        <v>6331.4000000000005</v>
      </c>
      <c r="E248" s="16">
        <f t="shared" si="97"/>
        <v>0</v>
      </c>
      <c r="F248" s="16">
        <f t="shared" si="97"/>
        <v>0</v>
      </c>
      <c r="G248" s="16">
        <f t="shared" si="97"/>
        <v>0</v>
      </c>
      <c r="H248" s="16">
        <f t="shared" si="97"/>
        <v>6331.4000000000005</v>
      </c>
      <c r="I248" s="16">
        <f t="shared" si="97"/>
        <v>0</v>
      </c>
      <c r="J248" s="53"/>
      <c r="K248" s="53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64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  <c r="DC248" s="64"/>
      <c r="DD248" s="64"/>
      <c r="DE248" s="64"/>
      <c r="DF248" s="64"/>
      <c r="DG248" s="64"/>
      <c r="DH248" s="64"/>
      <c r="DI248" s="64"/>
      <c r="DJ248" s="64"/>
      <c r="DK248" s="64"/>
      <c r="DL248" s="64"/>
      <c r="DM248" s="64"/>
      <c r="DN248" s="64"/>
      <c r="DO248" s="64"/>
      <c r="DP248" s="64"/>
      <c r="DQ248" s="64"/>
      <c r="DR248" s="64"/>
      <c r="DS248" s="64"/>
      <c r="DT248" s="64"/>
      <c r="DU248" s="64"/>
      <c r="DV248" s="64"/>
      <c r="DW248" s="64"/>
      <c r="DX248" s="64"/>
      <c r="DY248" s="64"/>
      <c r="DZ248" s="64"/>
      <c r="EA248" s="64"/>
      <c r="EB248" s="64"/>
      <c r="EC248" s="64"/>
      <c r="ED248" s="64"/>
      <c r="EE248" s="64"/>
      <c r="EF248" s="64"/>
      <c r="EG248" s="64"/>
      <c r="EH248" s="64"/>
      <c r="EI248" s="64"/>
      <c r="EJ248" s="64"/>
      <c r="EK248" s="64"/>
      <c r="EL248" s="64"/>
      <c r="EM248" s="64"/>
      <c r="EN248" s="64"/>
      <c r="EO248" s="64"/>
      <c r="EP248" s="64"/>
      <c r="EQ248" s="64"/>
      <c r="ER248" s="64"/>
      <c r="ES248" s="64"/>
      <c r="ET248" s="64"/>
      <c r="EU248" s="64"/>
      <c r="EV248" s="64"/>
      <c r="EW248" s="64"/>
      <c r="EX248" s="64"/>
      <c r="EY248" s="64"/>
      <c r="EZ248" s="64"/>
      <c r="FA248" s="64"/>
      <c r="FB248" s="64"/>
      <c r="FC248" s="64"/>
      <c r="FD248" s="64"/>
      <c r="FE248" s="64"/>
      <c r="FF248" s="64"/>
      <c r="FG248" s="64"/>
      <c r="FH248" s="64"/>
      <c r="FI248" s="64"/>
      <c r="FJ248" s="64"/>
      <c r="FK248" s="64"/>
      <c r="FL248" s="64"/>
      <c r="FM248" s="64"/>
      <c r="FN248" s="64"/>
      <c r="FO248" s="64"/>
      <c r="FP248" s="64"/>
      <c r="FQ248" s="64"/>
      <c r="FR248" s="64"/>
      <c r="FS248" s="64"/>
      <c r="FT248" s="64"/>
      <c r="FU248" s="64"/>
      <c r="FV248" s="64"/>
      <c r="FW248" s="64"/>
      <c r="FX248" s="64"/>
      <c r="FY248" s="64"/>
      <c r="FZ248" s="64"/>
      <c r="GA248" s="64"/>
      <c r="GB248" s="64"/>
      <c r="GC248" s="64"/>
      <c r="GD248" s="64"/>
      <c r="GE248" s="64"/>
      <c r="GF248" s="64"/>
      <c r="GG248" s="64"/>
      <c r="GH248" s="64"/>
      <c r="GI248" s="64"/>
      <c r="GJ248" s="64"/>
      <c r="GK248" s="64"/>
      <c r="GL248" s="64"/>
      <c r="GM248" s="64"/>
      <c r="GN248" s="64"/>
      <c r="GO248" s="64"/>
      <c r="GP248" s="64"/>
      <c r="GQ248" s="64"/>
      <c r="GR248" s="64"/>
      <c r="GS248" s="64"/>
      <c r="GT248" s="64"/>
      <c r="GU248" s="64"/>
      <c r="GV248" s="64"/>
      <c r="GW248" s="64"/>
      <c r="GX248" s="64"/>
      <c r="GY248" s="64"/>
      <c r="GZ248" s="64"/>
      <c r="HA248" s="64"/>
      <c r="HB248" s="64"/>
      <c r="HC248" s="64"/>
      <c r="HD248" s="64"/>
      <c r="HE248" s="64"/>
      <c r="HF248" s="64"/>
      <c r="HG248" s="64"/>
      <c r="HH248" s="64"/>
      <c r="HI248" s="64"/>
      <c r="HJ248" s="64"/>
      <c r="HK248" s="64"/>
      <c r="HL248" s="64"/>
      <c r="HM248" s="64"/>
      <c r="HN248" s="64"/>
      <c r="HO248" s="64"/>
      <c r="HP248" s="64"/>
      <c r="HQ248" s="64"/>
      <c r="HR248" s="64"/>
      <c r="HS248" s="64"/>
    </row>
    <row r="249" spans="1:227" s="6" customFormat="1">
      <c r="A249" s="101"/>
      <c r="B249" s="90"/>
      <c r="C249" s="57" t="s">
        <v>16</v>
      </c>
      <c r="D249" s="16">
        <f>SUM(D243:D248)</f>
        <v>42671</v>
      </c>
      <c r="E249" s="16">
        <f t="shared" ref="E249:I249" si="98">SUM(E243:E248)</f>
        <v>0</v>
      </c>
      <c r="F249" s="16">
        <f t="shared" si="98"/>
        <v>0</v>
      </c>
      <c r="G249" s="16">
        <f t="shared" si="98"/>
        <v>628.5</v>
      </c>
      <c r="H249" s="16">
        <f t="shared" si="98"/>
        <v>42042.5</v>
      </c>
      <c r="I249" s="16">
        <f t="shared" si="98"/>
        <v>0</v>
      </c>
      <c r="J249" s="4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</row>
    <row r="250" spans="1:227" s="6" customFormat="1">
      <c r="A250" s="92" t="s">
        <v>43</v>
      </c>
      <c r="B250" s="103"/>
      <c r="C250" s="58">
        <v>2022</v>
      </c>
      <c r="D250" s="15">
        <f t="shared" ref="D250:D255" si="99">SUM(E250:I250)</f>
        <v>9887.1</v>
      </c>
      <c r="E250" s="15">
        <v>0</v>
      </c>
      <c r="F250" s="15">
        <v>0</v>
      </c>
      <c r="G250" s="15">
        <v>0</v>
      </c>
      <c r="H250" s="15">
        <v>9887.1</v>
      </c>
      <c r="I250" s="15">
        <v>0</v>
      </c>
      <c r="J250" s="4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</row>
    <row r="251" spans="1:227" s="6" customFormat="1">
      <c r="A251" s="93"/>
      <c r="B251" s="103"/>
      <c r="C251" s="58">
        <v>2023</v>
      </c>
      <c r="D251" s="15">
        <f t="shared" si="99"/>
        <v>8685.5</v>
      </c>
      <c r="E251" s="15">
        <v>0</v>
      </c>
      <c r="F251" s="15">
        <v>0</v>
      </c>
      <c r="G251" s="15">
        <v>0</v>
      </c>
      <c r="H251" s="15">
        <v>8685.5</v>
      </c>
      <c r="I251" s="15">
        <v>0</v>
      </c>
      <c r="J251" s="4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</row>
    <row r="252" spans="1:227" s="6" customFormat="1">
      <c r="A252" s="93"/>
      <c r="B252" s="103"/>
      <c r="C252" s="58">
        <v>2024</v>
      </c>
      <c r="D252" s="15">
        <f t="shared" si="99"/>
        <v>6247.3</v>
      </c>
      <c r="E252" s="15">
        <v>0</v>
      </c>
      <c r="F252" s="15">
        <v>0</v>
      </c>
      <c r="G252" s="15">
        <v>0</v>
      </c>
      <c r="H252" s="15">
        <v>6247.3</v>
      </c>
      <c r="I252" s="15">
        <v>0</v>
      </c>
      <c r="J252" s="4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</row>
    <row r="253" spans="1:227" s="62" customFormat="1">
      <c r="A253" s="93"/>
      <c r="B253" s="103"/>
      <c r="C253" s="58">
        <v>2025</v>
      </c>
      <c r="D253" s="15">
        <f t="shared" si="99"/>
        <v>9569.7999999999993</v>
      </c>
      <c r="E253" s="15">
        <v>0</v>
      </c>
      <c r="F253" s="15">
        <v>0</v>
      </c>
      <c r="G253" s="15">
        <v>0</v>
      </c>
      <c r="H253" s="15">
        <f>8958.8+611</f>
        <v>9569.7999999999993</v>
      </c>
      <c r="I253" s="15">
        <v>0</v>
      </c>
      <c r="J253" s="52"/>
      <c r="K253" s="52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61"/>
      <c r="CB253" s="61"/>
      <c r="CC253" s="61"/>
      <c r="CD253" s="61"/>
      <c r="CE253" s="61"/>
      <c r="CF253" s="61"/>
      <c r="CG253" s="61"/>
      <c r="CH253" s="61"/>
      <c r="CI253" s="61"/>
      <c r="CJ253" s="61"/>
      <c r="CK253" s="61"/>
      <c r="CL253" s="61"/>
      <c r="CM253" s="61"/>
      <c r="CN253" s="61"/>
      <c r="CO253" s="61"/>
      <c r="CP253" s="61"/>
      <c r="CQ253" s="61"/>
      <c r="CR253" s="61"/>
      <c r="CS253" s="61"/>
      <c r="CT253" s="61"/>
      <c r="CU253" s="61"/>
      <c r="CV253" s="61"/>
      <c r="CW253" s="61"/>
      <c r="CX253" s="61"/>
      <c r="CY253" s="61"/>
      <c r="CZ253" s="61"/>
      <c r="DA253" s="61"/>
      <c r="DB253" s="61"/>
      <c r="DC253" s="61"/>
      <c r="DD253" s="61"/>
      <c r="DE253" s="61"/>
      <c r="DF253" s="61"/>
      <c r="DG253" s="61"/>
      <c r="DH253" s="61"/>
      <c r="DI253" s="61"/>
      <c r="DJ253" s="61"/>
      <c r="DK253" s="61"/>
      <c r="DL253" s="61"/>
      <c r="DM253" s="61"/>
      <c r="DN253" s="61"/>
      <c r="DO253" s="61"/>
      <c r="DP253" s="61"/>
      <c r="DQ253" s="61"/>
      <c r="DR253" s="61"/>
      <c r="DS253" s="61"/>
      <c r="DT253" s="61"/>
      <c r="DU253" s="61"/>
      <c r="DV253" s="61"/>
      <c r="DW253" s="61"/>
      <c r="DX253" s="61"/>
      <c r="DY253" s="61"/>
      <c r="DZ253" s="61"/>
      <c r="EA253" s="61"/>
      <c r="EB253" s="61"/>
      <c r="EC253" s="61"/>
      <c r="ED253" s="61"/>
      <c r="EE253" s="61"/>
      <c r="EF253" s="61"/>
      <c r="EG253" s="61"/>
      <c r="EH253" s="61"/>
      <c r="EI253" s="61"/>
      <c r="EJ253" s="61"/>
      <c r="EK253" s="61"/>
      <c r="EL253" s="61"/>
      <c r="EM253" s="61"/>
      <c r="EN253" s="61"/>
      <c r="EO253" s="61"/>
      <c r="EP253" s="61"/>
      <c r="EQ253" s="61"/>
      <c r="ER253" s="61"/>
      <c r="ES253" s="61"/>
      <c r="ET253" s="61"/>
      <c r="EU253" s="61"/>
      <c r="EV253" s="61"/>
      <c r="EW253" s="61"/>
      <c r="EX253" s="61"/>
      <c r="EY253" s="61"/>
      <c r="EZ253" s="61"/>
      <c r="FA253" s="61"/>
      <c r="FB253" s="61"/>
      <c r="FC253" s="61"/>
      <c r="FD253" s="61"/>
      <c r="FE253" s="61"/>
      <c r="FF253" s="61"/>
      <c r="FG253" s="61"/>
      <c r="FH253" s="61"/>
      <c r="FI253" s="61"/>
      <c r="FJ253" s="61"/>
      <c r="FK253" s="61"/>
      <c r="FL253" s="61"/>
      <c r="FM253" s="61"/>
      <c r="FN253" s="61"/>
      <c r="FO253" s="61"/>
      <c r="FP253" s="61"/>
      <c r="FQ253" s="61"/>
      <c r="FR253" s="61"/>
      <c r="FS253" s="61"/>
      <c r="FT253" s="61"/>
      <c r="FU253" s="61"/>
      <c r="FV253" s="61"/>
      <c r="FW253" s="61"/>
      <c r="FX253" s="61"/>
      <c r="FY253" s="61"/>
      <c r="FZ253" s="61"/>
      <c r="GA253" s="61"/>
      <c r="GB253" s="61"/>
      <c r="GC253" s="61"/>
      <c r="GD253" s="61"/>
      <c r="GE253" s="61"/>
      <c r="GF253" s="61"/>
      <c r="GG253" s="61"/>
      <c r="GH253" s="61"/>
      <c r="GI253" s="61"/>
      <c r="GJ253" s="61"/>
      <c r="GK253" s="61"/>
      <c r="GL253" s="61"/>
      <c r="GM253" s="61"/>
      <c r="GN253" s="61"/>
      <c r="GO253" s="61"/>
      <c r="GP253" s="61"/>
      <c r="GQ253" s="61"/>
      <c r="GR253" s="61"/>
      <c r="GS253" s="61"/>
      <c r="GT253" s="61"/>
      <c r="GU253" s="61"/>
      <c r="GV253" s="61"/>
      <c r="GW253" s="61"/>
      <c r="GX253" s="61"/>
      <c r="GY253" s="61"/>
      <c r="GZ253" s="61"/>
      <c r="HA253" s="61"/>
      <c r="HB253" s="61"/>
      <c r="HC253" s="61"/>
      <c r="HD253" s="61"/>
      <c r="HE253" s="61"/>
      <c r="HF253" s="61"/>
      <c r="HG253" s="61"/>
      <c r="HH253" s="61"/>
      <c r="HI253" s="61"/>
      <c r="HJ253" s="61"/>
      <c r="HK253" s="61"/>
      <c r="HL253" s="61"/>
      <c r="HM253" s="61"/>
      <c r="HN253" s="61"/>
      <c r="HO253" s="61"/>
      <c r="HP253" s="61"/>
      <c r="HQ253" s="61"/>
      <c r="HR253" s="61"/>
      <c r="HS253" s="61"/>
    </row>
    <row r="254" spans="1:227" s="62" customFormat="1">
      <c r="A254" s="93"/>
      <c r="B254" s="103"/>
      <c r="C254" s="58">
        <v>2026</v>
      </c>
      <c r="D254" s="15">
        <f t="shared" si="99"/>
        <v>1204.6000000000004</v>
      </c>
      <c r="E254" s="15">
        <v>0</v>
      </c>
      <c r="F254" s="15">
        <v>0</v>
      </c>
      <c r="G254" s="15">
        <v>0</v>
      </c>
      <c r="H254" s="15">
        <f>5488.3-4283.7</f>
        <v>1204.6000000000004</v>
      </c>
      <c r="I254" s="15">
        <v>0</v>
      </c>
      <c r="J254" s="52"/>
      <c r="K254" s="52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61"/>
      <c r="CB254" s="61"/>
      <c r="CC254" s="61"/>
      <c r="CD254" s="61"/>
      <c r="CE254" s="61"/>
      <c r="CF254" s="61"/>
      <c r="CG254" s="61"/>
      <c r="CH254" s="61"/>
      <c r="CI254" s="61"/>
      <c r="CJ254" s="61"/>
      <c r="CK254" s="61"/>
      <c r="CL254" s="61"/>
      <c r="CM254" s="61"/>
      <c r="CN254" s="61"/>
      <c r="CO254" s="61"/>
      <c r="CP254" s="61"/>
      <c r="CQ254" s="61"/>
      <c r="CR254" s="61"/>
      <c r="CS254" s="61"/>
      <c r="CT254" s="61"/>
      <c r="CU254" s="61"/>
      <c r="CV254" s="61"/>
      <c r="CW254" s="61"/>
      <c r="CX254" s="61"/>
      <c r="CY254" s="61"/>
      <c r="CZ254" s="61"/>
      <c r="DA254" s="61"/>
      <c r="DB254" s="61"/>
      <c r="DC254" s="61"/>
      <c r="DD254" s="61"/>
      <c r="DE254" s="61"/>
      <c r="DF254" s="61"/>
      <c r="DG254" s="61"/>
      <c r="DH254" s="61"/>
      <c r="DI254" s="61"/>
      <c r="DJ254" s="61"/>
      <c r="DK254" s="61"/>
      <c r="DL254" s="61"/>
      <c r="DM254" s="61"/>
      <c r="DN254" s="61"/>
      <c r="DO254" s="61"/>
      <c r="DP254" s="61"/>
      <c r="DQ254" s="61"/>
      <c r="DR254" s="61"/>
      <c r="DS254" s="61"/>
      <c r="DT254" s="61"/>
      <c r="DU254" s="61"/>
      <c r="DV254" s="61"/>
      <c r="DW254" s="61"/>
      <c r="DX254" s="61"/>
      <c r="DY254" s="61"/>
      <c r="DZ254" s="61"/>
      <c r="EA254" s="61"/>
      <c r="EB254" s="61"/>
      <c r="EC254" s="61"/>
      <c r="ED254" s="61"/>
      <c r="EE254" s="61"/>
      <c r="EF254" s="61"/>
      <c r="EG254" s="61"/>
      <c r="EH254" s="61"/>
      <c r="EI254" s="61"/>
      <c r="EJ254" s="61"/>
      <c r="EK254" s="61"/>
      <c r="EL254" s="61"/>
      <c r="EM254" s="61"/>
      <c r="EN254" s="61"/>
      <c r="EO254" s="61"/>
      <c r="EP254" s="61"/>
      <c r="EQ254" s="61"/>
      <c r="ER254" s="61"/>
      <c r="ES254" s="61"/>
      <c r="ET254" s="61"/>
      <c r="EU254" s="61"/>
      <c r="EV254" s="61"/>
      <c r="EW254" s="61"/>
      <c r="EX254" s="61"/>
      <c r="EY254" s="61"/>
      <c r="EZ254" s="61"/>
      <c r="FA254" s="61"/>
      <c r="FB254" s="61"/>
      <c r="FC254" s="61"/>
      <c r="FD254" s="61"/>
      <c r="FE254" s="61"/>
      <c r="FF254" s="61"/>
      <c r="FG254" s="61"/>
      <c r="FH254" s="61"/>
      <c r="FI254" s="61"/>
      <c r="FJ254" s="61"/>
      <c r="FK254" s="61"/>
      <c r="FL254" s="61"/>
      <c r="FM254" s="61"/>
      <c r="FN254" s="61"/>
      <c r="FO254" s="61"/>
      <c r="FP254" s="61"/>
      <c r="FQ254" s="61"/>
      <c r="FR254" s="61"/>
      <c r="FS254" s="61"/>
      <c r="FT254" s="61"/>
      <c r="FU254" s="61"/>
      <c r="FV254" s="61"/>
      <c r="FW254" s="61"/>
      <c r="FX254" s="61"/>
      <c r="FY254" s="61"/>
      <c r="FZ254" s="61"/>
      <c r="GA254" s="61"/>
      <c r="GB254" s="61"/>
      <c r="GC254" s="61"/>
      <c r="GD254" s="61"/>
      <c r="GE254" s="61"/>
      <c r="GF254" s="61"/>
      <c r="GG254" s="61"/>
      <c r="GH254" s="61"/>
      <c r="GI254" s="61"/>
      <c r="GJ254" s="61"/>
      <c r="GK254" s="61"/>
      <c r="GL254" s="61"/>
      <c r="GM254" s="61"/>
      <c r="GN254" s="61"/>
      <c r="GO254" s="61"/>
      <c r="GP254" s="61"/>
      <c r="GQ254" s="61"/>
      <c r="GR254" s="61"/>
      <c r="GS254" s="61"/>
      <c r="GT254" s="61"/>
      <c r="GU254" s="61"/>
      <c r="GV254" s="61"/>
      <c r="GW254" s="61"/>
      <c r="GX254" s="61"/>
      <c r="GY254" s="61"/>
      <c r="GZ254" s="61"/>
      <c r="HA254" s="61"/>
      <c r="HB254" s="61"/>
      <c r="HC254" s="61"/>
      <c r="HD254" s="61"/>
      <c r="HE254" s="61"/>
      <c r="HF254" s="61"/>
      <c r="HG254" s="61"/>
      <c r="HH254" s="61"/>
      <c r="HI254" s="61"/>
      <c r="HJ254" s="61"/>
      <c r="HK254" s="61"/>
      <c r="HL254" s="61"/>
      <c r="HM254" s="61"/>
      <c r="HN254" s="61"/>
      <c r="HO254" s="61"/>
      <c r="HP254" s="61"/>
      <c r="HQ254" s="61"/>
      <c r="HR254" s="61"/>
      <c r="HS254" s="61"/>
    </row>
    <row r="255" spans="1:227" s="62" customFormat="1">
      <c r="A255" s="93"/>
      <c r="B255" s="103"/>
      <c r="C255" s="58">
        <v>2027</v>
      </c>
      <c r="D255" s="15">
        <f t="shared" si="99"/>
        <v>6331.4000000000005</v>
      </c>
      <c r="E255" s="15">
        <v>0</v>
      </c>
      <c r="F255" s="15">
        <v>0</v>
      </c>
      <c r="G255" s="15">
        <v>0</v>
      </c>
      <c r="H255" s="15">
        <f>7223.8-892.4</f>
        <v>6331.4000000000005</v>
      </c>
      <c r="I255" s="15">
        <v>0</v>
      </c>
      <c r="J255" s="52"/>
      <c r="K255" s="52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61"/>
      <c r="CF255" s="61"/>
      <c r="CG255" s="61"/>
      <c r="CH255" s="61"/>
      <c r="CI255" s="61"/>
      <c r="CJ255" s="61"/>
      <c r="CK255" s="61"/>
      <c r="CL255" s="61"/>
      <c r="CM255" s="61"/>
      <c r="CN255" s="61"/>
      <c r="CO255" s="61"/>
      <c r="CP255" s="61"/>
      <c r="CQ255" s="61"/>
      <c r="CR255" s="61"/>
      <c r="CS255" s="61"/>
      <c r="CT255" s="61"/>
      <c r="CU255" s="61"/>
      <c r="CV255" s="61"/>
      <c r="CW255" s="61"/>
      <c r="CX255" s="61"/>
      <c r="CY255" s="61"/>
      <c r="CZ255" s="61"/>
      <c r="DA255" s="61"/>
      <c r="DB255" s="61"/>
      <c r="DC255" s="61"/>
      <c r="DD255" s="61"/>
      <c r="DE255" s="61"/>
      <c r="DF255" s="61"/>
      <c r="DG255" s="61"/>
      <c r="DH255" s="61"/>
      <c r="DI255" s="61"/>
      <c r="DJ255" s="61"/>
      <c r="DK255" s="61"/>
      <c r="DL255" s="61"/>
      <c r="DM255" s="61"/>
      <c r="DN255" s="61"/>
      <c r="DO255" s="61"/>
      <c r="DP255" s="61"/>
      <c r="DQ255" s="61"/>
      <c r="DR255" s="61"/>
      <c r="DS255" s="61"/>
      <c r="DT255" s="61"/>
      <c r="DU255" s="61"/>
      <c r="DV255" s="61"/>
      <c r="DW255" s="61"/>
      <c r="DX255" s="61"/>
      <c r="DY255" s="61"/>
      <c r="DZ255" s="61"/>
      <c r="EA255" s="61"/>
      <c r="EB255" s="61"/>
      <c r="EC255" s="61"/>
      <c r="ED255" s="61"/>
      <c r="EE255" s="61"/>
      <c r="EF255" s="61"/>
      <c r="EG255" s="61"/>
      <c r="EH255" s="61"/>
      <c r="EI255" s="61"/>
      <c r="EJ255" s="61"/>
      <c r="EK255" s="61"/>
      <c r="EL255" s="61"/>
      <c r="EM255" s="61"/>
      <c r="EN255" s="61"/>
      <c r="EO255" s="61"/>
      <c r="EP255" s="61"/>
      <c r="EQ255" s="61"/>
      <c r="ER255" s="61"/>
      <c r="ES255" s="61"/>
      <c r="ET255" s="61"/>
      <c r="EU255" s="61"/>
      <c r="EV255" s="61"/>
      <c r="EW255" s="61"/>
      <c r="EX255" s="61"/>
      <c r="EY255" s="61"/>
      <c r="EZ255" s="61"/>
      <c r="FA255" s="61"/>
      <c r="FB255" s="61"/>
      <c r="FC255" s="61"/>
      <c r="FD255" s="61"/>
      <c r="FE255" s="61"/>
      <c r="FF255" s="61"/>
      <c r="FG255" s="61"/>
      <c r="FH255" s="61"/>
      <c r="FI255" s="61"/>
      <c r="FJ255" s="61"/>
      <c r="FK255" s="61"/>
      <c r="FL255" s="61"/>
      <c r="FM255" s="61"/>
      <c r="FN255" s="61"/>
      <c r="FO255" s="61"/>
      <c r="FP255" s="61"/>
      <c r="FQ255" s="61"/>
      <c r="FR255" s="61"/>
      <c r="FS255" s="61"/>
      <c r="FT255" s="61"/>
      <c r="FU255" s="61"/>
      <c r="FV255" s="61"/>
      <c r="FW255" s="61"/>
      <c r="FX255" s="61"/>
      <c r="FY255" s="61"/>
      <c r="FZ255" s="61"/>
      <c r="GA255" s="61"/>
      <c r="GB255" s="61"/>
      <c r="GC255" s="61"/>
      <c r="GD255" s="61"/>
      <c r="GE255" s="61"/>
      <c r="GF255" s="61"/>
      <c r="GG255" s="61"/>
      <c r="GH255" s="61"/>
      <c r="GI255" s="61"/>
      <c r="GJ255" s="61"/>
      <c r="GK255" s="61"/>
      <c r="GL255" s="61"/>
      <c r="GM255" s="61"/>
      <c r="GN255" s="61"/>
      <c r="GO255" s="61"/>
      <c r="GP255" s="61"/>
      <c r="GQ255" s="61"/>
      <c r="GR255" s="61"/>
      <c r="GS255" s="61"/>
      <c r="GT255" s="61"/>
      <c r="GU255" s="61"/>
      <c r="GV255" s="61"/>
      <c r="GW255" s="61"/>
      <c r="GX255" s="61"/>
      <c r="GY255" s="61"/>
      <c r="GZ255" s="61"/>
      <c r="HA255" s="61"/>
      <c r="HB255" s="61"/>
      <c r="HC255" s="61"/>
      <c r="HD255" s="61"/>
      <c r="HE255" s="61"/>
      <c r="HF255" s="61"/>
      <c r="HG255" s="61"/>
      <c r="HH255" s="61"/>
      <c r="HI255" s="61"/>
      <c r="HJ255" s="61"/>
      <c r="HK255" s="61"/>
      <c r="HL255" s="61"/>
      <c r="HM255" s="61"/>
      <c r="HN255" s="61"/>
      <c r="HO255" s="61"/>
      <c r="HP255" s="61"/>
      <c r="HQ255" s="61"/>
      <c r="HR255" s="61"/>
      <c r="HS255" s="61"/>
    </row>
    <row r="256" spans="1:227" s="6" customFormat="1">
      <c r="A256" s="94"/>
      <c r="B256" s="103"/>
      <c r="C256" s="58" t="s">
        <v>16</v>
      </c>
      <c r="D256" s="15">
        <f>SUM(D250:D255)</f>
        <v>41925.699999999997</v>
      </c>
      <c r="E256" s="15">
        <f t="shared" ref="E256:I256" si="100">SUM(E250:E254)</f>
        <v>0</v>
      </c>
      <c r="F256" s="15">
        <f t="shared" si="100"/>
        <v>0</v>
      </c>
      <c r="G256" s="15">
        <f t="shared" si="100"/>
        <v>0</v>
      </c>
      <c r="H256" s="15">
        <f>SUM(H250:H255)</f>
        <v>41925.699999999997</v>
      </c>
      <c r="I256" s="15">
        <f t="shared" si="100"/>
        <v>0</v>
      </c>
      <c r="J256" s="4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</row>
    <row r="257" spans="1:227" s="6" customFormat="1">
      <c r="A257" s="92" t="s">
        <v>44</v>
      </c>
      <c r="B257" s="103"/>
      <c r="C257" s="58">
        <v>2022</v>
      </c>
      <c r="D257" s="15">
        <f>SUM(E257:I257)</f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4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</row>
    <row r="258" spans="1:227" s="6" customFormat="1">
      <c r="A258" s="93"/>
      <c r="B258" s="103"/>
      <c r="C258" s="58">
        <v>2023</v>
      </c>
      <c r="D258" s="15">
        <f>SUM(E258:I258)</f>
        <v>702.9</v>
      </c>
      <c r="E258" s="15">
        <v>0</v>
      </c>
      <c r="F258" s="15">
        <v>0</v>
      </c>
      <c r="G258" s="15">
        <v>628.5</v>
      </c>
      <c r="H258" s="15">
        <v>74.400000000000006</v>
      </c>
      <c r="I258" s="15">
        <v>0</v>
      </c>
      <c r="J258" s="4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</row>
    <row r="259" spans="1:227" s="6" customFormat="1">
      <c r="A259" s="94"/>
      <c r="B259" s="103"/>
      <c r="C259" s="58" t="s">
        <v>16</v>
      </c>
      <c r="D259" s="15">
        <f t="shared" ref="D259:I259" si="101">SUM(D257:D258)</f>
        <v>702.9</v>
      </c>
      <c r="E259" s="15">
        <f t="shared" si="101"/>
        <v>0</v>
      </c>
      <c r="F259" s="15">
        <f t="shared" si="101"/>
        <v>0</v>
      </c>
      <c r="G259" s="15">
        <f t="shared" si="101"/>
        <v>628.5</v>
      </c>
      <c r="H259" s="15">
        <f t="shared" si="101"/>
        <v>74.400000000000006</v>
      </c>
      <c r="I259" s="15">
        <f t="shared" si="101"/>
        <v>0</v>
      </c>
      <c r="J259" s="4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</row>
    <row r="260" spans="1:227" s="62" customFormat="1">
      <c r="A260" s="92" t="s">
        <v>88</v>
      </c>
      <c r="B260" s="103"/>
      <c r="C260" s="58">
        <v>2025</v>
      </c>
      <c r="D260" s="15">
        <f>SUM(E260:I260)</f>
        <v>42.4</v>
      </c>
      <c r="E260" s="15">
        <v>0</v>
      </c>
      <c r="F260" s="15">
        <v>0</v>
      </c>
      <c r="G260" s="15">
        <v>0</v>
      </c>
      <c r="H260" s="15">
        <v>42.4</v>
      </c>
      <c r="I260" s="15">
        <v>0</v>
      </c>
      <c r="J260" s="52"/>
      <c r="K260" s="52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61"/>
      <c r="CB260" s="61"/>
      <c r="CC260" s="61"/>
      <c r="CD260" s="61"/>
      <c r="CE260" s="61"/>
      <c r="CF260" s="61"/>
      <c r="CG260" s="61"/>
      <c r="CH260" s="61"/>
      <c r="CI260" s="61"/>
      <c r="CJ260" s="61"/>
      <c r="CK260" s="61"/>
      <c r="CL260" s="61"/>
      <c r="CM260" s="61"/>
      <c r="CN260" s="61"/>
      <c r="CO260" s="61"/>
      <c r="CP260" s="61"/>
      <c r="CQ260" s="61"/>
      <c r="CR260" s="61"/>
      <c r="CS260" s="61"/>
      <c r="CT260" s="61"/>
      <c r="CU260" s="61"/>
      <c r="CV260" s="61"/>
      <c r="CW260" s="61"/>
      <c r="CX260" s="61"/>
      <c r="CY260" s="61"/>
      <c r="CZ260" s="61"/>
      <c r="DA260" s="61"/>
      <c r="DB260" s="61"/>
      <c r="DC260" s="61"/>
      <c r="DD260" s="61"/>
      <c r="DE260" s="61"/>
      <c r="DF260" s="61"/>
      <c r="DG260" s="61"/>
      <c r="DH260" s="61"/>
      <c r="DI260" s="61"/>
      <c r="DJ260" s="61"/>
      <c r="DK260" s="61"/>
      <c r="DL260" s="61"/>
      <c r="DM260" s="61"/>
      <c r="DN260" s="61"/>
      <c r="DO260" s="61"/>
      <c r="DP260" s="61"/>
      <c r="DQ260" s="61"/>
      <c r="DR260" s="61"/>
      <c r="DS260" s="61"/>
      <c r="DT260" s="61"/>
      <c r="DU260" s="61"/>
      <c r="DV260" s="61"/>
      <c r="DW260" s="61"/>
      <c r="DX260" s="61"/>
      <c r="DY260" s="61"/>
      <c r="DZ260" s="61"/>
      <c r="EA260" s="61"/>
      <c r="EB260" s="61"/>
      <c r="EC260" s="61"/>
      <c r="ED260" s="61"/>
      <c r="EE260" s="61"/>
      <c r="EF260" s="61"/>
      <c r="EG260" s="61"/>
      <c r="EH260" s="61"/>
      <c r="EI260" s="61"/>
      <c r="EJ260" s="61"/>
      <c r="EK260" s="61"/>
      <c r="EL260" s="61"/>
      <c r="EM260" s="61"/>
      <c r="EN260" s="61"/>
      <c r="EO260" s="61"/>
      <c r="EP260" s="61"/>
      <c r="EQ260" s="61"/>
      <c r="ER260" s="61"/>
      <c r="ES260" s="61"/>
      <c r="ET260" s="61"/>
      <c r="EU260" s="61"/>
      <c r="EV260" s="61"/>
      <c r="EW260" s="61"/>
      <c r="EX260" s="61"/>
      <c r="EY260" s="61"/>
      <c r="EZ260" s="61"/>
      <c r="FA260" s="61"/>
      <c r="FB260" s="61"/>
      <c r="FC260" s="61"/>
      <c r="FD260" s="61"/>
      <c r="FE260" s="61"/>
      <c r="FF260" s="61"/>
      <c r="FG260" s="61"/>
      <c r="FH260" s="61"/>
      <c r="FI260" s="61"/>
      <c r="FJ260" s="61"/>
      <c r="FK260" s="61"/>
      <c r="FL260" s="61"/>
      <c r="FM260" s="61"/>
      <c r="FN260" s="61"/>
      <c r="FO260" s="61"/>
      <c r="FP260" s="61"/>
      <c r="FQ260" s="61"/>
      <c r="FR260" s="61"/>
      <c r="FS260" s="61"/>
      <c r="FT260" s="61"/>
      <c r="FU260" s="61"/>
      <c r="FV260" s="61"/>
      <c r="FW260" s="61"/>
      <c r="FX260" s="61"/>
      <c r="FY260" s="61"/>
      <c r="FZ260" s="61"/>
      <c r="GA260" s="61"/>
      <c r="GB260" s="61"/>
      <c r="GC260" s="61"/>
      <c r="GD260" s="61"/>
      <c r="GE260" s="61"/>
      <c r="GF260" s="61"/>
      <c r="GG260" s="61"/>
      <c r="GH260" s="61"/>
      <c r="GI260" s="61"/>
      <c r="GJ260" s="61"/>
      <c r="GK260" s="61"/>
      <c r="GL260" s="61"/>
      <c r="GM260" s="61"/>
      <c r="GN260" s="61"/>
      <c r="GO260" s="61"/>
      <c r="GP260" s="61"/>
      <c r="GQ260" s="61"/>
      <c r="GR260" s="61"/>
      <c r="GS260" s="61"/>
      <c r="GT260" s="61"/>
      <c r="GU260" s="61"/>
      <c r="GV260" s="61"/>
      <c r="GW260" s="61"/>
      <c r="GX260" s="61"/>
      <c r="GY260" s="61"/>
      <c r="GZ260" s="61"/>
      <c r="HA260" s="61"/>
      <c r="HB260" s="61"/>
      <c r="HC260" s="61"/>
      <c r="HD260" s="61"/>
      <c r="HE260" s="61"/>
      <c r="HF260" s="61"/>
      <c r="HG260" s="61"/>
      <c r="HH260" s="61"/>
      <c r="HI260" s="61"/>
      <c r="HJ260" s="61"/>
      <c r="HK260" s="61"/>
      <c r="HL260" s="61"/>
      <c r="HM260" s="61"/>
      <c r="HN260" s="61"/>
      <c r="HO260" s="61"/>
      <c r="HP260" s="61"/>
      <c r="HQ260" s="61"/>
      <c r="HR260" s="61"/>
      <c r="HS260" s="61"/>
    </row>
    <row r="261" spans="1:227" s="62" customFormat="1">
      <c r="A261" s="93"/>
      <c r="B261" s="103"/>
      <c r="C261" s="58">
        <v>2026</v>
      </c>
      <c r="D261" s="15">
        <f t="shared" ref="D261:D262" si="102">SUM(E261:I261)</f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52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61"/>
      <c r="CB261" s="61"/>
      <c r="CC261" s="61"/>
      <c r="CD261" s="61"/>
      <c r="CE261" s="61"/>
      <c r="CF261" s="61"/>
      <c r="CG261" s="61"/>
      <c r="CH261" s="61"/>
      <c r="CI261" s="61"/>
      <c r="CJ261" s="61"/>
      <c r="CK261" s="61"/>
      <c r="CL261" s="61"/>
      <c r="CM261" s="61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  <c r="DH261" s="61"/>
      <c r="DI261" s="61"/>
      <c r="DJ261" s="61"/>
      <c r="DK261" s="61"/>
      <c r="DL261" s="61"/>
      <c r="DM261" s="61"/>
      <c r="DN261" s="61"/>
      <c r="DO261" s="61"/>
      <c r="DP261" s="61"/>
      <c r="DQ261" s="61"/>
      <c r="DR261" s="61"/>
      <c r="DS261" s="61"/>
      <c r="DT261" s="61"/>
      <c r="DU261" s="61"/>
      <c r="DV261" s="61"/>
      <c r="DW261" s="61"/>
      <c r="DX261" s="61"/>
      <c r="DY261" s="61"/>
      <c r="DZ261" s="61"/>
      <c r="EA261" s="61"/>
      <c r="EB261" s="61"/>
      <c r="EC261" s="61"/>
      <c r="ED261" s="61"/>
      <c r="EE261" s="61"/>
      <c r="EF261" s="61"/>
      <c r="EG261" s="61"/>
      <c r="EH261" s="61"/>
      <c r="EI261" s="61"/>
      <c r="EJ261" s="61"/>
      <c r="EK261" s="61"/>
      <c r="EL261" s="61"/>
      <c r="EM261" s="61"/>
      <c r="EN261" s="61"/>
      <c r="EO261" s="61"/>
      <c r="EP261" s="61"/>
      <c r="EQ261" s="61"/>
      <c r="ER261" s="61"/>
      <c r="ES261" s="61"/>
      <c r="ET261" s="61"/>
      <c r="EU261" s="61"/>
      <c r="EV261" s="61"/>
      <c r="EW261" s="61"/>
      <c r="EX261" s="61"/>
      <c r="EY261" s="61"/>
      <c r="EZ261" s="61"/>
      <c r="FA261" s="61"/>
      <c r="FB261" s="61"/>
      <c r="FC261" s="61"/>
      <c r="FD261" s="61"/>
      <c r="FE261" s="61"/>
      <c r="FF261" s="61"/>
      <c r="FG261" s="61"/>
      <c r="FH261" s="61"/>
      <c r="FI261" s="61"/>
      <c r="FJ261" s="61"/>
      <c r="FK261" s="61"/>
      <c r="FL261" s="61"/>
      <c r="FM261" s="61"/>
      <c r="FN261" s="61"/>
      <c r="FO261" s="61"/>
      <c r="FP261" s="61"/>
      <c r="FQ261" s="61"/>
      <c r="FR261" s="61"/>
      <c r="FS261" s="61"/>
      <c r="FT261" s="61"/>
      <c r="FU261" s="61"/>
      <c r="FV261" s="61"/>
      <c r="FW261" s="61"/>
      <c r="FX261" s="61"/>
      <c r="FY261" s="61"/>
      <c r="FZ261" s="61"/>
      <c r="GA261" s="61"/>
      <c r="GB261" s="61"/>
      <c r="GC261" s="61"/>
      <c r="GD261" s="61"/>
      <c r="GE261" s="61"/>
      <c r="GF261" s="61"/>
      <c r="GG261" s="61"/>
      <c r="GH261" s="61"/>
      <c r="GI261" s="61"/>
      <c r="GJ261" s="61"/>
      <c r="GK261" s="61"/>
      <c r="GL261" s="61"/>
      <c r="GM261" s="61"/>
      <c r="GN261" s="61"/>
      <c r="GO261" s="61"/>
      <c r="GP261" s="61"/>
      <c r="GQ261" s="61"/>
      <c r="GR261" s="61"/>
      <c r="GS261" s="61"/>
      <c r="GT261" s="61"/>
      <c r="GU261" s="61"/>
      <c r="GV261" s="61"/>
      <c r="GW261" s="61"/>
      <c r="GX261" s="61"/>
      <c r="GY261" s="61"/>
      <c r="GZ261" s="61"/>
      <c r="HA261" s="61"/>
      <c r="HB261" s="61"/>
      <c r="HC261" s="61"/>
      <c r="HD261" s="61"/>
      <c r="HE261" s="61"/>
      <c r="HF261" s="61"/>
      <c r="HG261" s="61"/>
      <c r="HH261" s="61"/>
      <c r="HI261" s="61"/>
      <c r="HJ261" s="61"/>
      <c r="HK261" s="61"/>
      <c r="HL261" s="61"/>
      <c r="HM261" s="61"/>
      <c r="HN261" s="61"/>
      <c r="HO261" s="61"/>
      <c r="HP261" s="61"/>
      <c r="HQ261" s="61"/>
      <c r="HR261" s="61"/>
      <c r="HS261" s="61"/>
    </row>
    <row r="262" spans="1:227" s="62" customFormat="1">
      <c r="A262" s="93"/>
      <c r="B262" s="103"/>
      <c r="C262" s="58">
        <v>2027</v>
      </c>
      <c r="D262" s="15">
        <f t="shared" si="102"/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52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61"/>
      <c r="CB262" s="61"/>
      <c r="CC262" s="61"/>
      <c r="CD262" s="61"/>
      <c r="CE262" s="61"/>
      <c r="CF262" s="61"/>
      <c r="CG262" s="61"/>
      <c r="CH262" s="61"/>
      <c r="CI262" s="61"/>
      <c r="CJ262" s="61"/>
      <c r="CK262" s="61"/>
      <c r="CL262" s="61"/>
      <c r="CM262" s="61"/>
      <c r="CN262" s="61"/>
      <c r="CO262" s="61"/>
      <c r="CP262" s="61"/>
      <c r="CQ262" s="61"/>
      <c r="CR262" s="61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61"/>
      <c r="DG262" s="61"/>
      <c r="DH262" s="61"/>
      <c r="DI262" s="61"/>
      <c r="DJ262" s="61"/>
      <c r="DK262" s="61"/>
      <c r="DL262" s="61"/>
      <c r="DM262" s="61"/>
      <c r="DN262" s="61"/>
      <c r="DO262" s="61"/>
      <c r="DP262" s="61"/>
      <c r="DQ262" s="61"/>
      <c r="DR262" s="61"/>
      <c r="DS262" s="61"/>
      <c r="DT262" s="61"/>
      <c r="DU262" s="61"/>
      <c r="DV262" s="61"/>
      <c r="DW262" s="61"/>
      <c r="DX262" s="61"/>
      <c r="DY262" s="61"/>
      <c r="DZ262" s="61"/>
      <c r="EA262" s="61"/>
      <c r="EB262" s="61"/>
      <c r="EC262" s="61"/>
      <c r="ED262" s="61"/>
      <c r="EE262" s="61"/>
      <c r="EF262" s="61"/>
      <c r="EG262" s="61"/>
      <c r="EH262" s="61"/>
      <c r="EI262" s="61"/>
      <c r="EJ262" s="61"/>
      <c r="EK262" s="61"/>
      <c r="EL262" s="61"/>
      <c r="EM262" s="61"/>
      <c r="EN262" s="61"/>
      <c r="EO262" s="61"/>
      <c r="EP262" s="61"/>
      <c r="EQ262" s="61"/>
      <c r="ER262" s="61"/>
      <c r="ES262" s="61"/>
      <c r="ET262" s="61"/>
      <c r="EU262" s="61"/>
      <c r="EV262" s="61"/>
      <c r="EW262" s="61"/>
      <c r="EX262" s="61"/>
      <c r="EY262" s="61"/>
      <c r="EZ262" s="61"/>
      <c r="FA262" s="61"/>
      <c r="FB262" s="61"/>
      <c r="FC262" s="61"/>
      <c r="FD262" s="61"/>
      <c r="FE262" s="61"/>
      <c r="FF262" s="61"/>
      <c r="FG262" s="61"/>
      <c r="FH262" s="61"/>
      <c r="FI262" s="61"/>
      <c r="FJ262" s="61"/>
      <c r="FK262" s="61"/>
      <c r="FL262" s="61"/>
      <c r="FM262" s="61"/>
      <c r="FN262" s="61"/>
      <c r="FO262" s="61"/>
      <c r="FP262" s="61"/>
      <c r="FQ262" s="61"/>
      <c r="FR262" s="61"/>
      <c r="FS262" s="61"/>
      <c r="FT262" s="61"/>
      <c r="FU262" s="61"/>
      <c r="FV262" s="61"/>
      <c r="FW262" s="61"/>
      <c r="FX262" s="61"/>
      <c r="FY262" s="61"/>
      <c r="FZ262" s="61"/>
      <c r="GA262" s="61"/>
      <c r="GB262" s="61"/>
      <c r="GC262" s="61"/>
      <c r="GD262" s="61"/>
      <c r="GE262" s="61"/>
      <c r="GF262" s="61"/>
      <c r="GG262" s="61"/>
      <c r="GH262" s="61"/>
      <c r="GI262" s="61"/>
      <c r="GJ262" s="61"/>
      <c r="GK262" s="61"/>
      <c r="GL262" s="61"/>
      <c r="GM262" s="61"/>
      <c r="GN262" s="61"/>
      <c r="GO262" s="61"/>
      <c r="GP262" s="61"/>
      <c r="GQ262" s="61"/>
      <c r="GR262" s="61"/>
      <c r="GS262" s="61"/>
      <c r="GT262" s="61"/>
      <c r="GU262" s="61"/>
      <c r="GV262" s="61"/>
      <c r="GW262" s="61"/>
      <c r="GX262" s="61"/>
      <c r="GY262" s="61"/>
      <c r="GZ262" s="61"/>
      <c r="HA262" s="61"/>
      <c r="HB262" s="61"/>
      <c r="HC262" s="61"/>
      <c r="HD262" s="61"/>
      <c r="HE262" s="61"/>
      <c r="HF262" s="61"/>
      <c r="HG262" s="61"/>
      <c r="HH262" s="61"/>
      <c r="HI262" s="61"/>
      <c r="HJ262" s="61"/>
      <c r="HK262" s="61"/>
      <c r="HL262" s="61"/>
      <c r="HM262" s="61"/>
      <c r="HN262" s="61"/>
      <c r="HO262" s="61"/>
      <c r="HP262" s="61"/>
      <c r="HQ262" s="61"/>
      <c r="HR262" s="61"/>
      <c r="HS262" s="61"/>
    </row>
    <row r="263" spans="1:227" s="6" customFormat="1">
      <c r="A263" s="94"/>
      <c r="B263" s="103"/>
      <c r="C263" s="58" t="s">
        <v>16</v>
      </c>
      <c r="D263" s="15">
        <f>SUM(D260:D262)</f>
        <v>42.4</v>
      </c>
      <c r="E263" s="15">
        <f t="shared" ref="E263:I263" si="103">SUM(E260:E261)</f>
        <v>0</v>
      </c>
      <c r="F263" s="15">
        <f t="shared" si="103"/>
        <v>0</v>
      </c>
      <c r="G263" s="15">
        <f t="shared" si="103"/>
        <v>0</v>
      </c>
      <c r="H263" s="15">
        <f t="shared" si="103"/>
        <v>42.4</v>
      </c>
      <c r="I263" s="15">
        <f t="shared" si="103"/>
        <v>0</v>
      </c>
      <c r="J263" s="4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</row>
    <row r="264" spans="1:227" s="6" customFormat="1">
      <c r="A264" s="59" t="s">
        <v>72</v>
      </c>
      <c r="B264" s="17"/>
      <c r="C264" s="18"/>
      <c r="D264" s="19"/>
      <c r="E264" s="20"/>
      <c r="F264" s="20"/>
      <c r="G264" s="20"/>
      <c r="H264" s="20"/>
      <c r="I264" s="21"/>
      <c r="J264" s="4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</row>
    <row r="265" spans="1:227" s="6" customFormat="1">
      <c r="A265" s="84" t="s">
        <v>16</v>
      </c>
      <c r="B265" s="91"/>
      <c r="C265" s="57">
        <v>2022</v>
      </c>
      <c r="D265" s="23">
        <f t="shared" ref="D265:I271" si="104">D272</f>
        <v>175.5</v>
      </c>
      <c r="E265" s="23">
        <f t="shared" si="104"/>
        <v>0</v>
      </c>
      <c r="F265" s="23">
        <f t="shared" si="104"/>
        <v>0</v>
      </c>
      <c r="G265" s="23">
        <f t="shared" si="104"/>
        <v>0</v>
      </c>
      <c r="H265" s="23">
        <f t="shared" si="104"/>
        <v>175.5</v>
      </c>
      <c r="I265" s="23">
        <f t="shared" si="104"/>
        <v>0</v>
      </c>
      <c r="J265" s="4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</row>
    <row r="266" spans="1:227" s="6" customFormat="1">
      <c r="A266" s="84"/>
      <c r="B266" s="91"/>
      <c r="C266" s="57">
        <v>2023</v>
      </c>
      <c r="D266" s="23">
        <f t="shared" si="104"/>
        <v>167</v>
      </c>
      <c r="E266" s="23">
        <f t="shared" si="104"/>
        <v>0</v>
      </c>
      <c r="F266" s="23">
        <f t="shared" si="104"/>
        <v>0</v>
      </c>
      <c r="G266" s="23">
        <f t="shared" si="104"/>
        <v>0</v>
      </c>
      <c r="H266" s="23">
        <f t="shared" si="104"/>
        <v>167</v>
      </c>
      <c r="I266" s="23">
        <f t="shared" si="104"/>
        <v>0</v>
      </c>
      <c r="J266" s="4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</row>
    <row r="267" spans="1:227" s="6" customFormat="1">
      <c r="A267" s="84"/>
      <c r="B267" s="91"/>
      <c r="C267" s="57">
        <v>2024</v>
      </c>
      <c r="D267" s="23">
        <f t="shared" si="104"/>
        <v>227</v>
      </c>
      <c r="E267" s="23">
        <f t="shared" si="104"/>
        <v>0</v>
      </c>
      <c r="F267" s="23">
        <f t="shared" si="104"/>
        <v>0</v>
      </c>
      <c r="G267" s="23">
        <f t="shared" si="104"/>
        <v>0</v>
      </c>
      <c r="H267" s="23">
        <f t="shared" si="104"/>
        <v>227</v>
      </c>
      <c r="I267" s="23">
        <f t="shared" si="104"/>
        <v>0</v>
      </c>
      <c r="J267" s="4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</row>
    <row r="268" spans="1:227" s="69" customFormat="1">
      <c r="A268" s="84"/>
      <c r="B268" s="91"/>
      <c r="C268" s="57">
        <v>2025</v>
      </c>
      <c r="D268" s="23">
        <f t="shared" si="104"/>
        <v>221.6</v>
      </c>
      <c r="E268" s="23">
        <f t="shared" si="104"/>
        <v>0</v>
      </c>
      <c r="F268" s="23">
        <f t="shared" si="104"/>
        <v>0</v>
      </c>
      <c r="G268" s="23">
        <f t="shared" si="104"/>
        <v>0</v>
      </c>
      <c r="H268" s="23">
        <f t="shared" si="104"/>
        <v>221.6</v>
      </c>
      <c r="I268" s="23">
        <f t="shared" si="104"/>
        <v>0</v>
      </c>
      <c r="J268" s="53"/>
      <c r="K268" s="53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64"/>
      <c r="BX268" s="64"/>
      <c r="BY268" s="64"/>
      <c r="BZ268" s="64"/>
      <c r="CA268" s="64"/>
      <c r="CB268" s="64"/>
      <c r="CC268" s="64"/>
      <c r="CD268" s="64"/>
      <c r="CE268" s="64"/>
      <c r="CF268" s="64"/>
      <c r="CG268" s="64"/>
      <c r="CH268" s="64"/>
      <c r="CI268" s="64"/>
      <c r="CJ268" s="64"/>
      <c r="CK268" s="64"/>
      <c r="CL268" s="64"/>
      <c r="CM268" s="64"/>
      <c r="CN268" s="64"/>
      <c r="CO268" s="64"/>
      <c r="CP268" s="64"/>
      <c r="CQ268" s="64"/>
      <c r="CR268" s="64"/>
      <c r="CS268" s="64"/>
      <c r="CT268" s="64"/>
      <c r="CU268" s="64"/>
      <c r="CV268" s="64"/>
      <c r="CW268" s="64"/>
      <c r="CX268" s="64"/>
      <c r="CY268" s="64"/>
      <c r="CZ268" s="64"/>
      <c r="DA268" s="64"/>
      <c r="DB268" s="64"/>
      <c r="DC268" s="64"/>
      <c r="DD268" s="64"/>
      <c r="DE268" s="64"/>
      <c r="DF268" s="64"/>
      <c r="DG268" s="64"/>
      <c r="DH268" s="64"/>
      <c r="DI268" s="64"/>
      <c r="DJ268" s="64"/>
      <c r="DK268" s="64"/>
      <c r="DL268" s="64"/>
      <c r="DM268" s="64"/>
      <c r="DN268" s="64"/>
      <c r="DO268" s="64"/>
      <c r="DP268" s="64"/>
      <c r="DQ268" s="64"/>
      <c r="DR268" s="64"/>
      <c r="DS268" s="64"/>
      <c r="DT268" s="64"/>
      <c r="DU268" s="64"/>
      <c r="DV268" s="64"/>
      <c r="DW268" s="64"/>
      <c r="DX268" s="64"/>
      <c r="DY268" s="64"/>
      <c r="DZ268" s="64"/>
      <c r="EA268" s="64"/>
      <c r="EB268" s="64"/>
      <c r="EC268" s="64"/>
      <c r="ED268" s="64"/>
      <c r="EE268" s="64"/>
      <c r="EF268" s="64"/>
      <c r="EG268" s="64"/>
      <c r="EH268" s="64"/>
      <c r="EI268" s="64"/>
      <c r="EJ268" s="64"/>
      <c r="EK268" s="64"/>
      <c r="EL268" s="64"/>
      <c r="EM268" s="64"/>
      <c r="EN268" s="64"/>
      <c r="EO268" s="64"/>
      <c r="EP268" s="64"/>
      <c r="EQ268" s="64"/>
      <c r="ER268" s="64"/>
      <c r="ES268" s="64"/>
      <c r="ET268" s="64"/>
      <c r="EU268" s="64"/>
      <c r="EV268" s="64"/>
      <c r="EW268" s="64"/>
      <c r="EX268" s="64"/>
      <c r="EY268" s="64"/>
      <c r="EZ268" s="64"/>
      <c r="FA268" s="64"/>
      <c r="FB268" s="64"/>
      <c r="FC268" s="64"/>
      <c r="FD268" s="64"/>
      <c r="FE268" s="64"/>
      <c r="FF268" s="64"/>
      <c r="FG268" s="64"/>
      <c r="FH268" s="64"/>
      <c r="FI268" s="64"/>
      <c r="FJ268" s="64"/>
      <c r="FK268" s="64"/>
      <c r="FL268" s="64"/>
      <c r="FM268" s="64"/>
      <c r="FN268" s="64"/>
      <c r="FO268" s="64"/>
      <c r="FP268" s="64"/>
      <c r="FQ268" s="64"/>
      <c r="FR268" s="64"/>
      <c r="FS268" s="64"/>
      <c r="FT268" s="64"/>
      <c r="FU268" s="64"/>
      <c r="FV268" s="64"/>
      <c r="FW268" s="64"/>
      <c r="FX268" s="64"/>
      <c r="FY268" s="64"/>
      <c r="FZ268" s="64"/>
      <c r="GA268" s="64"/>
      <c r="GB268" s="64"/>
      <c r="GC268" s="64"/>
      <c r="GD268" s="64"/>
      <c r="GE268" s="64"/>
      <c r="GF268" s="64"/>
      <c r="GG268" s="64"/>
      <c r="GH268" s="64"/>
      <c r="GI268" s="64"/>
      <c r="GJ268" s="64"/>
      <c r="GK268" s="64"/>
      <c r="GL268" s="64"/>
      <c r="GM268" s="64"/>
      <c r="GN268" s="64"/>
      <c r="GO268" s="64"/>
      <c r="GP268" s="64"/>
      <c r="GQ268" s="64"/>
      <c r="GR268" s="64"/>
      <c r="GS268" s="64"/>
      <c r="GT268" s="64"/>
      <c r="GU268" s="64"/>
      <c r="GV268" s="64"/>
      <c r="GW268" s="64"/>
      <c r="GX268" s="64"/>
      <c r="GY268" s="64"/>
      <c r="GZ268" s="64"/>
      <c r="HA268" s="64"/>
      <c r="HB268" s="64"/>
      <c r="HC268" s="64"/>
      <c r="HD268" s="64"/>
      <c r="HE268" s="64"/>
      <c r="HF268" s="64"/>
      <c r="HG268" s="64"/>
      <c r="HH268" s="64"/>
      <c r="HI268" s="64"/>
      <c r="HJ268" s="64"/>
      <c r="HK268" s="64"/>
      <c r="HL268" s="64"/>
      <c r="HM268" s="64"/>
      <c r="HN268" s="64"/>
      <c r="HO268" s="64"/>
      <c r="HP268" s="64"/>
      <c r="HQ268" s="64"/>
      <c r="HR268" s="64"/>
      <c r="HS268" s="64"/>
    </row>
    <row r="269" spans="1:227" s="69" customFormat="1">
      <c r="A269" s="84"/>
      <c r="B269" s="91"/>
      <c r="C269" s="57">
        <v>2026</v>
      </c>
      <c r="D269" s="23">
        <f t="shared" si="104"/>
        <v>239</v>
      </c>
      <c r="E269" s="23">
        <f t="shared" si="104"/>
        <v>0</v>
      </c>
      <c r="F269" s="23">
        <f t="shared" si="104"/>
        <v>0</v>
      </c>
      <c r="G269" s="23">
        <f t="shared" si="104"/>
        <v>0</v>
      </c>
      <c r="H269" s="23">
        <f t="shared" si="104"/>
        <v>239</v>
      </c>
      <c r="I269" s="23">
        <f t="shared" si="104"/>
        <v>0</v>
      </c>
      <c r="J269" s="53"/>
      <c r="K269" s="53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64"/>
      <c r="CD269" s="64"/>
      <c r="CE269" s="64"/>
      <c r="CF269" s="64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  <c r="DC269" s="64"/>
      <c r="DD269" s="64"/>
      <c r="DE269" s="64"/>
      <c r="DF269" s="64"/>
      <c r="DG269" s="64"/>
      <c r="DH269" s="64"/>
      <c r="DI269" s="64"/>
      <c r="DJ269" s="64"/>
      <c r="DK269" s="64"/>
      <c r="DL269" s="64"/>
      <c r="DM269" s="64"/>
      <c r="DN269" s="64"/>
      <c r="DO269" s="64"/>
      <c r="DP269" s="64"/>
      <c r="DQ269" s="64"/>
      <c r="DR269" s="64"/>
      <c r="DS269" s="64"/>
      <c r="DT269" s="64"/>
      <c r="DU269" s="64"/>
      <c r="DV269" s="64"/>
      <c r="DW269" s="64"/>
      <c r="DX269" s="64"/>
      <c r="DY269" s="64"/>
      <c r="DZ269" s="64"/>
      <c r="EA269" s="64"/>
      <c r="EB269" s="64"/>
      <c r="EC269" s="64"/>
      <c r="ED269" s="64"/>
      <c r="EE269" s="64"/>
      <c r="EF269" s="64"/>
      <c r="EG269" s="64"/>
      <c r="EH269" s="64"/>
      <c r="EI269" s="64"/>
      <c r="EJ269" s="64"/>
      <c r="EK269" s="64"/>
      <c r="EL269" s="64"/>
      <c r="EM269" s="64"/>
      <c r="EN269" s="64"/>
      <c r="EO269" s="64"/>
      <c r="EP269" s="64"/>
      <c r="EQ269" s="64"/>
      <c r="ER269" s="64"/>
      <c r="ES269" s="64"/>
      <c r="ET269" s="64"/>
      <c r="EU269" s="64"/>
      <c r="EV269" s="64"/>
      <c r="EW269" s="64"/>
      <c r="EX269" s="64"/>
      <c r="EY269" s="64"/>
      <c r="EZ269" s="64"/>
      <c r="FA269" s="64"/>
      <c r="FB269" s="64"/>
      <c r="FC269" s="64"/>
      <c r="FD269" s="64"/>
      <c r="FE269" s="64"/>
      <c r="FF269" s="64"/>
      <c r="FG269" s="64"/>
      <c r="FH269" s="64"/>
      <c r="FI269" s="64"/>
      <c r="FJ269" s="64"/>
      <c r="FK269" s="64"/>
      <c r="FL269" s="64"/>
      <c r="FM269" s="64"/>
      <c r="FN269" s="64"/>
      <c r="FO269" s="64"/>
      <c r="FP269" s="64"/>
      <c r="FQ269" s="64"/>
      <c r="FR269" s="64"/>
      <c r="FS269" s="64"/>
      <c r="FT269" s="64"/>
      <c r="FU269" s="64"/>
      <c r="FV269" s="64"/>
      <c r="FW269" s="64"/>
      <c r="FX269" s="64"/>
      <c r="FY269" s="64"/>
      <c r="FZ269" s="64"/>
      <c r="GA269" s="64"/>
      <c r="GB269" s="64"/>
      <c r="GC269" s="64"/>
      <c r="GD269" s="64"/>
      <c r="GE269" s="64"/>
      <c r="GF269" s="64"/>
      <c r="GG269" s="64"/>
      <c r="GH269" s="64"/>
      <c r="GI269" s="64"/>
      <c r="GJ269" s="64"/>
      <c r="GK269" s="64"/>
      <c r="GL269" s="64"/>
      <c r="GM269" s="64"/>
      <c r="GN269" s="64"/>
      <c r="GO269" s="64"/>
      <c r="GP269" s="64"/>
      <c r="GQ269" s="64"/>
      <c r="GR269" s="64"/>
      <c r="GS269" s="64"/>
      <c r="GT269" s="64"/>
      <c r="GU269" s="64"/>
      <c r="GV269" s="64"/>
      <c r="GW269" s="64"/>
      <c r="GX269" s="64"/>
      <c r="GY269" s="64"/>
      <c r="GZ269" s="64"/>
      <c r="HA269" s="64"/>
      <c r="HB269" s="64"/>
      <c r="HC269" s="64"/>
      <c r="HD269" s="64"/>
      <c r="HE269" s="64"/>
      <c r="HF269" s="64"/>
      <c r="HG269" s="64"/>
      <c r="HH269" s="64"/>
      <c r="HI269" s="64"/>
      <c r="HJ269" s="64"/>
      <c r="HK269" s="64"/>
      <c r="HL269" s="64"/>
      <c r="HM269" s="64"/>
      <c r="HN269" s="64"/>
      <c r="HO269" s="64"/>
      <c r="HP269" s="64"/>
      <c r="HQ269" s="64"/>
      <c r="HR269" s="64"/>
      <c r="HS269" s="64"/>
    </row>
    <row r="270" spans="1:227" s="69" customFormat="1">
      <c r="A270" s="84"/>
      <c r="B270" s="91"/>
      <c r="C270" s="57">
        <v>2027</v>
      </c>
      <c r="D270" s="23">
        <f t="shared" si="104"/>
        <v>239</v>
      </c>
      <c r="E270" s="23">
        <f t="shared" si="104"/>
        <v>0</v>
      </c>
      <c r="F270" s="23">
        <f t="shared" si="104"/>
        <v>0</v>
      </c>
      <c r="G270" s="23">
        <f t="shared" si="104"/>
        <v>0</v>
      </c>
      <c r="H270" s="23">
        <f>H277</f>
        <v>239</v>
      </c>
      <c r="I270" s="23">
        <f>I277</f>
        <v>0</v>
      </c>
      <c r="J270" s="53"/>
      <c r="K270" s="53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64"/>
      <c r="BX270" s="64"/>
      <c r="BY270" s="64"/>
      <c r="BZ270" s="64"/>
      <c r="CA270" s="64"/>
      <c r="CB270" s="64"/>
      <c r="CC270" s="64"/>
      <c r="CD270" s="64"/>
      <c r="CE270" s="64"/>
      <c r="CF270" s="64"/>
      <c r="CG270" s="64"/>
      <c r="CH270" s="64"/>
      <c r="CI270" s="64"/>
      <c r="CJ270" s="64"/>
      <c r="CK270" s="64"/>
      <c r="CL270" s="64"/>
      <c r="CM270" s="64"/>
      <c r="CN270" s="64"/>
      <c r="CO270" s="64"/>
      <c r="CP270" s="64"/>
      <c r="CQ270" s="64"/>
      <c r="CR270" s="64"/>
      <c r="CS270" s="64"/>
      <c r="CT270" s="64"/>
      <c r="CU270" s="64"/>
      <c r="CV270" s="64"/>
      <c r="CW270" s="64"/>
      <c r="CX270" s="64"/>
      <c r="CY270" s="64"/>
      <c r="CZ270" s="64"/>
      <c r="DA270" s="64"/>
      <c r="DB270" s="64"/>
      <c r="DC270" s="64"/>
      <c r="DD270" s="64"/>
      <c r="DE270" s="64"/>
      <c r="DF270" s="64"/>
      <c r="DG270" s="64"/>
      <c r="DH270" s="64"/>
      <c r="DI270" s="64"/>
      <c r="DJ270" s="64"/>
      <c r="DK270" s="64"/>
      <c r="DL270" s="64"/>
      <c r="DM270" s="64"/>
      <c r="DN270" s="64"/>
      <c r="DO270" s="64"/>
      <c r="DP270" s="64"/>
      <c r="DQ270" s="64"/>
      <c r="DR270" s="64"/>
      <c r="DS270" s="64"/>
      <c r="DT270" s="64"/>
      <c r="DU270" s="64"/>
      <c r="DV270" s="64"/>
      <c r="DW270" s="64"/>
      <c r="DX270" s="64"/>
      <c r="DY270" s="64"/>
      <c r="DZ270" s="64"/>
      <c r="EA270" s="64"/>
      <c r="EB270" s="64"/>
      <c r="EC270" s="64"/>
      <c r="ED270" s="64"/>
      <c r="EE270" s="64"/>
      <c r="EF270" s="64"/>
      <c r="EG270" s="64"/>
      <c r="EH270" s="64"/>
      <c r="EI270" s="64"/>
      <c r="EJ270" s="64"/>
      <c r="EK270" s="64"/>
      <c r="EL270" s="64"/>
      <c r="EM270" s="64"/>
      <c r="EN270" s="64"/>
      <c r="EO270" s="64"/>
      <c r="EP270" s="64"/>
      <c r="EQ270" s="64"/>
      <c r="ER270" s="64"/>
      <c r="ES270" s="64"/>
      <c r="ET270" s="64"/>
      <c r="EU270" s="64"/>
      <c r="EV270" s="64"/>
      <c r="EW270" s="64"/>
      <c r="EX270" s="64"/>
      <c r="EY270" s="64"/>
      <c r="EZ270" s="64"/>
      <c r="FA270" s="64"/>
      <c r="FB270" s="64"/>
      <c r="FC270" s="64"/>
      <c r="FD270" s="64"/>
      <c r="FE270" s="64"/>
      <c r="FF270" s="64"/>
      <c r="FG270" s="64"/>
      <c r="FH270" s="64"/>
      <c r="FI270" s="64"/>
      <c r="FJ270" s="64"/>
      <c r="FK270" s="64"/>
      <c r="FL270" s="64"/>
      <c r="FM270" s="64"/>
      <c r="FN270" s="64"/>
      <c r="FO270" s="64"/>
      <c r="FP270" s="64"/>
      <c r="FQ270" s="64"/>
      <c r="FR270" s="64"/>
      <c r="FS270" s="64"/>
      <c r="FT270" s="64"/>
      <c r="FU270" s="64"/>
      <c r="FV270" s="64"/>
      <c r="FW270" s="64"/>
      <c r="FX270" s="64"/>
      <c r="FY270" s="64"/>
      <c r="FZ270" s="64"/>
      <c r="GA270" s="64"/>
      <c r="GB270" s="64"/>
      <c r="GC270" s="64"/>
      <c r="GD270" s="64"/>
      <c r="GE270" s="64"/>
      <c r="GF270" s="64"/>
      <c r="GG270" s="64"/>
      <c r="GH270" s="64"/>
      <c r="GI270" s="64"/>
      <c r="GJ270" s="64"/>
      <c r="GK270" s="64"/>
      <c r="GL270" s="64"/>
      <c r="GM270" s="64"/>
      <c r="GN270" s="64"/>
      <c r="GO270" s="64"/>
      <c r="GP270" s="64"/>
      <c r="GQ270" s="64"/>
      <c r="GR270" s="64"/>
      <c r="GS270" s="64"/>
      <c r="GT270" s="64"/>
      <c r="GU270" s="64"/>
      <c r="GV270" s="64"/>
      <c r="GW270" s="64"/>
      <c r="GX270" s="64"/>
      <c r="GY270" s="64"/>
      <c r="GZ270" s="64"/>
      <c r="HA270" s="64"/>
      <c r="HB270" s="64"/>
      <c r="HC270" s="64"/>
      <c r="HD270" s="64"/>
      <c r="HE270" s="64"/>
      <c r="HF270" s="64"/>
      <c r="HG270" s="64"/>
      <c r="HH270" s="64"/>
      <c r="HI270" s="64"/>
      <c r="HJ270" s="64"/>
      <c r="HK270" s="64"/>
      <c r="HL270" s="64"/>
      <c r="HM270" s="64"/>
      <c r="HN270" s="64"/>
      <c r="HO270" s="64"/>
      <c r="HP270" s="64"/>
      <c r="HQ270" s="64"/>
      <c r="HR270" s="64"/>
      <c r="HS270" s="64"/>
    </row>
    <row r="271" spans="1:227" s="6" customFormat="1">
      <c r="A271" s="84"/>
      <c r="B271" s="91"/>
      <c r="C271" s="57" t="s">
        <v>16</v>
      </c>
      <c r="D271" s="23">
        <f>SUM(D265:D270)</f>
        <v>1269.0999999999999</v>
      </c>
      <c r="E271" s="23">
        <f t="shared" si="104"/>
        <v>0</v>
      </c>
      <c r="F271" s="23">
        <f t="shared" si="104"/>
        <v>0</v>
      </c>
      <c r="G271" s="23">
        <f t="shared" si="104"/>
        <v>0</v>
      </c>
      <c r="H271" s="23">
        <f t="shared" si="104"/>
        <v>1269.0999999999999</v>
      </c>
      <c r="I271" s="23">
        <f t="shared" si="104"/>
        <v>0</v>
      </c>
      <c r="J271" s="4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</row>
    <row r="272" spans="1:227" s="6" customFormat="1">
      <c r="A272" s="92" t="s">
        <v>45</v>
      </c>
      <c r="B272" s="103"/>
      <c r="C272" s="58">
        <v>2022</v>
      </c>
      <c r="D272" s="22">
        <f t="shared" ref="D272:D277" si="105">SUM(E272:I272)</f>
        <v>175.5</v>
      </c>
      <c r="E272" s="15">
        <v>0</v>
      </c>
      <c r="F272" s="15">
        <v>0</v>
      </c>
      <c r="G272" s="15">
        <v>0</v>
      </c>
      <c r="H272" s="15">
        <v>175.5</v>
      </c>
      <c r="I272" s="15">
        <v>0</v>
      </c>
      <c r="J272" s="4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</row>
    <row r="273" spans="1:227" s="6" customFormat="1">
      <c r="A273" s="93"/>
      <c r="B273" s="103"/>
      <c r="C273" s="58">
        <v>2023</v>
      </c>
      <c r="D273" s="22">
        <f t="shared" si="105"/>
        <v>167</v>
      </c>
      <c r="E273" s="15">
        <v>0</v>
      </c>
      <c r="F273" s="15">
        <v>0</v>
      </c>
      <c r="G273" s="15">
        <v>0</v>
      </c>
      <c r="H273" s="15">
        <v>167</v>
      </c>
      <c r="I273" s="15">
        <v>0</v>
      </c>
      <c r="J273" s="4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  <c r="HQ273" s="5"/>
      <c r="HR273" s="5"/>
      <c r="HS273" s="5"/>
    </row>
    <row r="274" spans="1:227" s="6" customFormat="1">
      <c r="A274" s="93"/>
      <c r="B274" s="103"/>
      <c r="C274" s="58">
        <v>2024</v>
      </c>
      <c r="D274" s="22">
        <f t="shared" si="105"/>
        <v>227</v>
      </c>
      <c r="E274" s="15">
        <v>0</v>
      </c>
      <c r="F274" s="15">
        <v>0</v>
      </c>
      <c r="G274" s="15">
        <v>0</v>
      </c>
      <c r="H274" s="15">
        <v>227</v>
      </c>
      <c r="I274" s="15">
        <v>0</v>
      </c>
      <c r="J274" s="4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  <c r="HI274" s="5"/>
      <c r="HJ274" s="5"/>
      <c r="HK274" s="5"/>
      <c r="HL274" s="5"/>
      <c r="HM274" s="5"/>
      <c r="HN274" s="5"/>
      <c r="HO274" s="5"/>
      <c r="HP274" s="5"/>
      <c r="HQ274" s="5"/>
      <c r="HR274" s="5"/>
      <c r="HS274" s="5"/>
    </row>
    <row r="275" spans="1:227" s="62" customFormat="1">
      <c r="A275" s="93"/>
      <c r="B275" s="103"/>
      <c r="C275" s="58">
        <v>2025</v>
      </c>
      <c r="D275" s="22">
        <f t="shared" si="105"/>
        <v>221.6</v>
      </c>
      <c r="E275" s="15">
        <v>0</v>
      </c>
      <c r="F275" s="15">
        <v>0</v>
      </c>
      <c r="G275" s="15">
        <v>0</v>
      </c>
      <c r="H275" s="15">
        <v>221.6</v>
      </c>
      <c r="I275" s="15">
        <v>0</v>
      </c>
      <c r="J275" s="52"/>
      <c r="K275" s="52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61"/>
      <c r="CB275" s="61"/>
      <c r="CC275" s="61"/>
      <c r="CD275" s="61"/>
      <c r="CE275" s="61"/>
      <c r="CF275" s="61"/>
      <c r="CG275" s="61"/>
      <c r="CH275" s="61"/>
      <c r="CI275" s="61"/>
      <c r="CJ275" s="61"/>
      <c r="CK275" s="61"/>
      <c r="CL275" s="61"/>
      <c r="CM275" s="61"/>
      <c r="CN275" s="61"/>
      <c r="CO275" s="61"/>
      <c r="CP275" s="61"/>
      <c r="CQ275" s="61"/>
      <c r="CR275" s="61"/>
      <c r="CS275" s="61"/>
      <c r="CT275" s="61"/>
      <c r="CU275" s="61"/>
      <c r="CV275" s="61"/>
      <c r="CW275" s="61"/>
      <c r="CX275" s="61"/>
      <c r="CY275" s="61"/>
      <c r="CZ275" s="61"/>
      <c r="DA275" s="61"/>
      <c r="DB275" s="61"/>
      <c r="DC275" s="61"/>
      <c r="DD275" s="61"/>
      <c r="DE275" s="61"/>
      <c r="DF275" s="61"/>
      <c r="DG275" s="61"/>
      <c r="DH275" s="61"/>
      <c r="DI275" s="61"/>
      <c r="DJ275" s="61"/>
      <c r="DK275" s="61"/>
      <c r="DL275" s="61"/>
      <c r="DM275" s="61"/>
      <c r="DN275" s="61"/>
      <c r="DO275" s="61"/>
      <c r="DP275" s="61"/>
      <c r="DQ275" s="61"/>
      <c r="DR275" s="61"/>
      <c r="DS275" s="61"/>
      <c r="DT275" s="61"/>
      <c r="DU275" s="61"/>
      <c r="DV275" s="61"/>
      <c r="DW275" s="61"/>
      <c r="DX275" s="61"/>
      <c r="DY275" s="61"/>
      <c r="DZ275" s="61"/>
      <c r="EA275" s="61"/>
      <c r="EB275" s="61"/>
      <c r="EC275" s="61"/>
      <c r="ED275" s="61"/>
      <c r="EE275" s="61"/>
      <c r="EF275" s="61"/>
      <c r="EG275" s="61"/>
      <c r="EH275" s="61"/>
      <c r="EI275" s="61"/>
      <c r="EJ275" s="61"/>
      <c r="EK275" s="61"/>
      <c r="EL275" s="61"/>
      <c r="EM275" s="61"/>
      <c r="EN275" s="61"/>
      <c r="EO275" s="61"/>
      <c r="EP275" s="61"/>
      <c r="EQ275" s="61"/>
      <c r="ER275" s="61"/>
      <c r="ES275" s="61"/>
      <c r="ET275" s="61"/>
      <c r="EU275" s="61"/>
      <c r="EV275" s="61"/>
      <c r="EW275" s="61"/>
      <c r="EX275" s="61"/>
      <c r="EY275" s="61"/>
      <c r="EZ275" s="61"/>
      <c r="FA275" s="61"/>
      <c r="FB275" s="61"/>
      <c r="FC275" s="61"/>
      <c r="FD275" s="61"/>
      <c r="FE275" s="61"/>
      <c r="FF275" s="61"/>
      <c r="FG275" s="61"/>
      <c r="FH275" s="61"/>
      <c r="FI275" s="61"/>
      <c r="FJ275" s="61"/>
      <c r="FK275" s="61"/>
      <c r="FL275" s="61"/>
      <c r="FM275" s="61"/>
      <c r="FN275" s="61"/>
      <c r="FO275" s="61"/>
      <c r="FP275" s="61"/>
      <c r="FQ275" s="61"/>
      <c r="FR275" s="61"/>
      <c r="FS275" s="61"/>
      <c r="FT275" s="61"/>
      <c r="FU275" s="61"/>
      <c r="FV275" s="61"/>
      <c r="FW275" s="61"/>
      <c r="FX275" s="61"/>
      <c r="FY275" s="61"/>
      <c r="FZ275" s="61"/>
      <c r="GA275" s="61"/>
      <c r="GB275" s="61"/>
      <c r="GC275" s="61"/>
      <c r="GD275" s="61"/>
      <c r="GE275" s="61"/>
      <c r="GF275" s="61"/>
      <c r="GG275" s="61"/>
      <c r="GH275" s="61"/>
      <c r="GI275" s="61"/>
      <c r="GJ275" s="61"/>
      <c r="GK275" s="61"/>
      <c r="GL275" s="61"/>
      <c r="GM275" s="61"/>
      <c r="GN275" s="61"/>
      <c r="GO275" s="61"/>
      <c r="GP275" s="61"/>
      <c r="GQ275" s="61"/>
      <c r="GR275" s="61"/>
      <c r="GS275" s="61"/>
      <c r="GT275" s="61"/>
      <c r="GU275" s="61"/>
      <c r="GV275" s="61"/>
      <c r="GW275" s="61"/>
      <c r="GX275" s="61"/>
      <c r="GY275" s="61"/>
      <c r="GZ275" s="61"/>
      <c r="HA275" s="61"/>
      <c r="HB275" s="61"/>
      <c r="HC275" s="61"/>
      <c r="HD275" s="61"/>
      <c r="HE275" s="61"/>
      <c r="HF275" s="61"/>
      <c r="HG275" s="61"/>
      <c r="HH275" s="61"/>
      <c r="HI275" s="61"/>
      <c r="HJ275" s="61"/>
      <c r="HK275" s="61"/>
      <c r="HL275" s="61"/>
      <c r="HM275" s="61"/>
      <c r="HN275" s="61"/>
      <c r="HO275" s="61"/>
      <c r="HP275" s="61"/>
      <c r="HQ275" s="61"/>
      <c r="HR275" s="61"/>
      <c r="HS275" s="61"/>
    </row>
    <row r="276" spans="1:227" s="62" customFormat="1">
      <c r="A276" s="93"/>
      <c r="B276" s="103"/>
      <c r="C276" s="58">
        <v>2026</v>
      </c>
      <c r="D276" s="22">
        <f t="shared" si="105"/>
        <v>239</v>
      </c>
      <c r="E276" s="15">
        <v>0</v>
      </c>
      <c r="F276" s="15">
        <v>0</v>
      </c>
      <c r="G276" s="15">
        <v>0</v>
      </c>
      <c r="H276" s="15">
        <v>239</v>
      </c>
      <c r="I276" s="15">
        <v>0</v>
      </c>
      <c r="J276" s="52"/>
      <c r="K276" s="52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61"/>
      <c r="CB276" s="61"/>
      <c r="CC276" s="61"/>
      <c r="CD276" s="61"/>
      <c r="CE276" s="61"/>
      <c r="CF276" s="61"/>
      <c r="CG276" s="61"/>
      <c r="CH276" s="61"/>
      <c r="CI276" s="61"/>
      <c r="CJ276" s="61"/>
      <c r="CK276" s="61"/>
      <c r="CL276" s="61"/>
      <c r="CM276" s="61"/>
      <c r="CN276" s="61"/>
      <c r="CO276" s="61"/>
      <c r="CP276" s="61"/>
      <c r="CQ276" s="61"/>
      <c r="CR276" s="61"/>
      <c r="CS276" s="61"/>
      <c r="CT276" s="61"/>
      <c r="CU276" s="61"/>
      <c r="CV276" s="61"/>
      <c r="CW276" s="61"/>
      <c r="CX276" s="61"/>
      <c r="CY276" s="61"/>
      <c r="CZ276" s="61"/>
      <c r="DA276" s="61"/>
      <c r="DB276" s="61"/>
      <c r="DC276" s="61"/>
      <c r="DD276" s="61"/>
      <c r="DE276" s="61"/>
      <c r="DF276" s="61"/>
      <c r="DG276" s="61"/>
      <c r="DH276" s="61"/>
      <c r="DI276" s="61"/>
      <c r="DJ276" s="61"/>
      <c r="DK276" s="61"/>
      <c r="DL276" s="61"/>
      <c r="DM276" s="61"/>
      <c r="DN276" s="61"/>
      <c r="DO276" s="61"/>
      <c r="DP276" s="61"/>
      <c r="DQ276" s="61"/>
      <c r="DR276" s="61"/>
      <c r="DS276" s="61"/>
      <c r="DT276" s="61"/>
      <c r="DU276" s="61"/>
      <c r="DV276" s="61"/>
      <c r="DW276" s="61"/>
      <c r="DX276" s="61"/>
      <c r="DY276" s="61"/>
      <c r="DZ276" s="61"/>
      <c r="EA276" s="61"/>
      <c r="EB276" s="61"/>
      <c r="EC276" s="61"/>
      <c r="ED276" s="61"/>
      <c r="EE276" s="61"/>
      <c r="EF276" s="61"/>
      <c r="EG276" s="61"/>
      <c r="EH276" s="61"/>
      <c r="EI276" s="61"/>
      <c r="EJ276" s="61"/>
      <c r="EK276" s="61"/>
      <c r="EL276" s="61"/>
      <c r="EM276" s="61"/>
      <c r="EN276" s="61"/>
      <c r="EO276" s="61"/>
      <c r="EP276" s="61"/>
      <c r="EQ276" s="61"/>
      <c r="ER276" s="61"/>
      <c r="ES276" s="61"/>
      <c r="ET276" s="61"/>
      <c r="EU276" s="61"/>
      <c r="EV276" s="61"/>
      <c r="EW276" s="61"/>
      <c r="EX276" s="61"/>
      <c r="EY276" s="61"/>
      <c r="EZ276" s="61"/>
      <c r="FA276" s="61"/>
      <c r="FB276" s="61"/>
      <c r="FC276" s="61"/>
      <c r="FD276" s="61"/>
      <c r="FE276" s="61"/>
      <c r="FF276" s="61"/>
      <c r="FG276" s="61"/>
      <c r="FH276" s="61"/>
      <c r="FI276" s="61"/>
      <c r="FJ276" s="61"/>
      <c r="FK276" s="61"/>
      <c r="FL276" s="61"/>
      <c r="FM276" s="61"/>
      <c r="FN276" s="61"/>
      <c r="FO276" s="61"/>
      <c r="FP276" s="61"/>
      <c r="FQ276" s="61"/>
      <c r="FR276" s="61"/>
      <c r="FS276" s="61"/>
      <c r="FT276" s="61"/>
      <c r="FU276" s="61"/>
      <c r="FV276" s="61"/>
      <c r="FW276" s="61"/>
      <c r="FX276" s="61"/>
      <c r="FY276" s="61"/>
      <c r="FZ276" s="61"/>
      <c r="GA276" s="61"/>
      <c r="GB276" s="61"/>
      <c r="GC276" s="61"/>
      <c r="GD276" s="61"/>
      <c r="GE276" s="61"/>
      <c r="GF276" s="61"/>
      <c r="GG276" s="61"/>
      <c r="GH276" s="61"/>
      <c r="GI276" s="61"/>
      <c r="GJ276" s="61"/>
      <c r="GK276" s="61"/>
      <c r="GL276" s="61"/>
      <c r="GM276" s="61"/>
      <c r="GN276" s="61"/>
      <c r="GO276" s="61"/>
      <c r="GP276" s="61"/>
      <c r="GQ276" s="61"/>
      <c r="GR276" s="61"/>
      <c r="GS276" s="61"/>
      <c r="GT276" s="61"/>
      <c r="GU276" s="61"/>
      <c r="GV276" s="61"/>
      <c r="GW276" s="61"/>
      <c r="GX276" s="61"/>
      <c r="GY276" s="61"/>
      <c r="GZ276" s="61"/>
      <c r="HA276" s="61"/>
      <c r="HB276" s="61"/>
      <c r="HC276" s="61"/>
      <c r="HD276" s="61"/>
      <c r="HE276" s="61"/>
      <c r="HF276" s="61"/>
      <c r="HG276" s="61"/>
      <c r="HH276" s="61"/>
      <c r="HI276" s="61"/>
      <c r="HJ276" s="61"/>
      <c r="HK276" s="61"/>
      <c r="HL276" s="61"/>
      <c r="HM276" s="61"/>
      <c r="HN276" s="61"/>
      <c r="HO276" s="61"/>
      <c r="HP276" s="61"/>
      <c r="HQ276" s="61"/>
      <c r="HR276" s="61"/>
      <c r="HS276" s="61"/>
    </row>
    <row r="277" spans="1:227" s="62" customFormat="1">
      <c r="A277" s="93"/>
      <c r="B277" s="103"/>
      <c r="C277" s="58">
        <v>2027</v>
      </c>
      <c r="D277" s="22">
        <f t="shared" si="105"/>
        <v>239</v>
      </c>
      <c r="E277" s="15">
        <v>0</v>
      </c>
      <c r="F277" s="15">
        <v>0</v>
      </c>
      <c r="G277" s="15">
        <v>0</v>
      </c>
      <c r="H277" s="15">
        <v>239</v>
      </c>
      <c r="I277" s="15">
        <v>0</v>
      </c>
      <c r="J277" s="52"/>
      <c r="K277" s="52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61"/>
      <c r="CB277" s="61"/>
      <c r="CC277" s="61"/>
      <c r="CD277" s="61"/>
      <c r="CE277" s="61"/>
      <c r="CF277" s="61"/>
      <c r="CG277" s="61"/>
      <c r="CH277" s="61"/>
      <c r="CI277" s="61"/>
      <c r="CJ277" s="61"/>
      <c r="CK277" s="61"/>
      <c r="CL277" s="61"/>
      <c r="CM277" s="61"/>
      <c r="CN277" s="61"/>
      <c r="CO277" s="61"/>
      <c r="CP277" s="61"/>
      <c r="CQ277" s="61"/>
      <c r="CR277" s="61"/>
      <c r="CS277" s="61"/>
      <c r="CT277" s="61"/>
      <c r="CU277" s="61"/>
      <c r="CV277" s="61"/>
      <c r="CW277" s="61"/>
      <c r="CX277" s="61"/>
      <c r="CY277" s="61"/>
      <c r="CZ277" s="61"/>
      <c r="DA277" s="61"/>
      <c r="DB277" s="61"/>
      <c r="DC277" s="61"/>
      <c r="DD277" s="61"/>
      <c r="DE277" s="61"/>
      <c r="DF277" s="61"/>
      <c r="DG277" s="61"/>
      <c r="DH277" s="61"/>
      <c r="DI277" s="61"/>
      <c r="DJ277" s="61"/>
      <c r="DK277" s="61"/>
      <c r="DL277" s="61"/>
      <c r="DM277" s="61"/>
      <c r="DN277" s="61"/>
      <c r="DO277" s="61"/>
      <c r="DP277" s="61"/>
      <c r="DQ277" s="61"/>
      <c r="DR277" s="61"/>
      <c r="DS277" s="61"/>
      <c r="DT277" s="61"/>
      <c r="DU277" s="61"/>
      <c r="DV277" s="61"/>
      <c r="DW277" s="61"/>
      <c r="DX277" s="61"/>
      <c r="DY277" s="61"/>
      <c r="DZ277" s="61"/>
      <c r="EA277" s="61"/>
      <c r="EB277" s="61"/>
      <c r="EC277" s="61"/>
      <c r="ED277" s="61"/>
      <c r="EE277" s="61"/>
      <c r="EF277" s="61"/>
      <c r="EG277" s="61"/>
      <c r="EH277" s="61"/>
      <c r="EI277" s="61"/>
      <c r="EJ277" s="61"/>
      <c r="EK277" s="61"/>
      <c r="EL277" s="61"/>
      <c r="EM277" s="61"/>
      <c r="EN277" s="61"/>
      <c r="EO277" s="61"/>
      <c r="EP277" s="61"/>
      <c r="EQ277" s="61"/>
      <c r="ER277" s="61"/>
      <c r="ES277" s="61"/>
      <c r="ET277" s="61"/>
      <c r="EU277" s="61"/>
      <c r="EV277" s="61"/>
      <c r="EW277" s="61"/>
      <c r="EX277" s="61"/>
      <c r="EY277" s="61"/>
      <c r="EZ277" s="61"/>
      <c r="FA277" s="61"/>
      <c r="FB277" s="61"/>
      <c r="FC277" s="61"/>
      <c r="FD277" s="61"/>
      <c r="FE277" s="61"/>
      <c r="FF277" s="61"/>
      <c r="FG277" s="61"/>
      <c r="FH277" s="61"/>
      <c r="FI277" s="61"/>
      <c r="FJ277" s="61"/>
      <c r="FK277" s="61"/>
      <c r="FL277" s="61"/>
      <c r="FM277" s="61"/>
      <c r="FN277" s="61"/>
      <c r="FO277" s="61"/>
      <c r="FP277" s="61"/>
      <c r="FQ277" s="61"/>
      <c r="FR277" s="61"/>
      <c r="FS277" s="61"/>
      <c r="FT277" s="61"/>
      <c r="FU277" s="61"/>
      <c r="FV277" s="61"/>
      <c r="FW277" s="61"/>
      <c r="FX277" s="61"/>
      <c r="FY277" s="61"/>
      <c r="FZ277" s="61"/>
      <c r="GA277" s="61"/>
      <c r="GB277" s="61"/>
      <c r="GC277" s="61"/>
      <c r="GD277" s="61"/>
      <c r="GE277" s="61"/>
      <c r="GF277" s="61"/>
      <c r="GG277" s="61"/>
      <c r="GH277" s="61"/>
      <c r="GI277" s="61"/>
      <c r="GJ277" s="61"/>
      <c r="GK277" s="61"/>
      <c r="GL277" s="61"/>
      <c r="GM277" s="61"/>
      <c r="GN277" s="61"/>
      <c r="GO277" s="61"/>
      <c r="GP277" s="61"/>
      <c r="GQ277" s="61"/>
      <c r="GR277" s="61"/>
      <c r="GS277" s="61"/>
      <c r="GT277" s="61"/>
      <c r="GU277" s="61"/>
      <c r="GV277" s="61"/>
      <c r="GW277" s="61"/>
      <c r="GX277" s="61"/>
      <c r="GY277" s="61"/>
      <c r="GZ277" s="61"/>
      <c r="HA277" s="61"/>
      <c r="HB277" s="61"/>
      <c r="HC277" s="61"/>
      <c r="HD277" s="61"/>
      <c r="HE277" s="61"/>
      <c r="HF277" s="61"/>
      <c r="HG277" s="61"/>
      <c r="HH277" s="61"/>
      <c r="HI277" s="61"/>
      <c r="HJ277" s="61"/>
      <c r="HK277" s="61"/>
      <c r="HL277" s="61"/>
      <c r="HM277" s="61"/>
      <c r="HN277" s="61"/>
      <c r="HO277" s="61"/>
      <c r="HP277" s="61"/>
      <c r="HQ277" s="61"/>
      <c r="HR277" s="61"/>
      <c r="HS277" s="61"/>
    </row>
    <row r="278" spans="1:227" s="6" customFormat="1">
      <c r="A278" s="94"/>
      <c r="B278" s="103"/>
      <c r="C278" s="58" t="s">
        <v>16</v>
      </c>
      <c r="D278" s="22">
        <f>SUM(D272:D277)</f>
        <v>1269.0999999999999</v>
      </c>
      <c r="E278" s="22">
        <f t="shared" ref="E278:I278" si="106">SUM(E272:E277)</f>
        <v>0</v>
      </c>
      <c r="F278" s="22">
        <f t="shared" si="106"/>
        <v>0</v>
      </c>
      <c r="G278" s="22">
        <f t="shared" si="106"/>
        <v>0</v>
      </c>
      <c r="H278" s="22">
        <f t="shared" si="106"/>
        <v>1269.0999999999999</v>
      </c>
      <c r="I278" s="22">
        <f t="shared" si="106"/>
        <v>0</v>
      </c>
      <c r="J278" s="4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  <c r="GW278" s="5"/>
      <c r="GX278" s="5"/>
      <c r="GY278" s="5"/>
      <c r="GZ278" s="5"/>
      <c r="HA278" s="5"/>
      <c r="HB278" s="5"/>
      <c r="HC278" s="5"/>
      <c r="HD278" s="5"/>
      <c r="HE278" s="5"/>
      <c r="HF278" s="5"/>
      <c r="HG278" s="5"/>
      <c r="HH278" s="5"/>
      <c r="HI278" s="5"/>
      <c r="HJ278" s="5"/>
      <c r="HK278" s="5"/>
      <c r="HL278" s="5"/>
      <c r="HM278" s="5"/>
      <c r="HN278" s="5"/>
      <c r="HO278" s="5"/>
      <c r="HP278" s="5"/>
      <c r="HQ278" s="5"/>
      <c r="HR278" s="5"/>
      <c r="HS278" s="5"/>
    </row>
    <row r="279" spans="1:227" s="6" customFormat="1">
      <c r="A279" s="59" t="s">
        <v>73</v>
      </c>
      <c r="B279" s="17"/>
      <c r="C279" s="18"/>
      <c r="D279" s="19"/>
      <c r="E279" s="20"/>
      <c r="F279" s="20"/>
      <c r="G279" s="20"/>
      <c r="H279" s="20"/>
      <c r="I279" s="21"/>
      <c r="J279" s="4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  <c r="GW279" s="5"/>
      <c r="GX279" s="5"/>
      <c r="GY279" s="5"/>
      <c r="GZ279" s="5"/>
      <c r="HA279" s="5"/>
      <c r="HB279" s="5"/>
      <c r="HC279" s="5"/>
      <c r="HD279" s="5"/>
      <c r="HE279" s="5"/>
      <c r="HF279" s="5"/>
      <c r="HG279" s="5"/>
      <c r="HH279" s="5"/>
      <c r="HI279" s="5"/>
      <c r="HJ279" s="5"/>
      <c r="HK279" s="5"/>
      <c r="HL279" s="5"/>
      <c r="HM279" s="5"/>
      <c r="HN279" s="5"/>
      <c r="HO279" s="5"/>
      <c r="HP279" s="5"/>
      <c r="HQ279" s="5"/>
      <c r="HR279" s="5"/>
      <c r="HS279" s="5"/>
    </row>
    <row r="280" spans="1:227" s="6" customFormat="1">
      <c r="A280" s="84" t="s">
        <v>16</v>
      </c>
      <c r="B280" s="91"/>
      <c r="C280" s="57">
        <v>2022</v>
      </c>
      <c r="D280" s="16">
        <f t="shared" ref="D280:I281" si="107">D287+D294+D297</f>
        <v>3669</v>
      </c>
      <c r="E280" s="16">
        <f t="shared" si="107"/>
        <v>132.1</v>
      </c>
      <c r="F280" s="16">
        <f t="shared" si="107"/>
        <v>1081.3</v>
      </c>
      <c r="G280" s="16">
        <f t="shared" si="107"/>
        <v>0</v>
      </c>
      <c r="H280" s="16">
        <f t="shared" si="107"/>
        <v>2455.6000000000004</v>
      </c>
      <c r="I280" s="16">
        <f t="shared" si="107"/>
        <v>0</v>
      </c>
      <c r="J280" s="4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  <c r="GW280" s="5"/>
      <c r="GX280" s="5"/>
      <c r="GY280" s="5"/>
      <c r="GZ280" s="5"/>
      <c r="HA280" s="5"/>
      <c r="HB280" s="5"/>
      <c r="HC280" s="5"/>
      <c r="HD280" s="5"/>
      <c r="HE280" s="5"/>
      <c r="HF280" s="5"/>
      <c r="HG280" s="5"/>
      <c r="HH280" s="5"/>
      <c r="HI280" s="5"/>
      <c r="HJ280" s="5"/>
      <c r="HK280" s="5"/>
      <c r="HL280" s="5"/>
      <c r="HM280" s="5"/>
      <c r="HN280" s="5"/>
      <c r="HO280" s="5"/>
      <c r="HP280" s="5"/>
      <c r="HQ280" s="5"/>
      <c r="HR280" s="5"/>
      <c r="HS280" s="5"/>
    </row>
    <row r="281" spans="1:227" s="6" customFormat="1">
      <c r="A281" s="84"/>
      <c r="B281" s="91"/>
      <c r="C281" s="57">
        <v>2023</v>
      </c>
      <c r="D281" s="16">
        <f t="shared" si="107"/>
        <v>3785.8</v>
      </c>
      <c r="E281" s="16">
        <f t="shared" si="107"/>
        <v>204.2</v>
      </c>
      <c r="F281" s="16">
        <f t="shared" si="107"/>
        <v>1274.4000000000001</v>
      </c>
      <c r="G281" s="16">
        <f t="shared" si="107"/>
        <v>0</v>
      </c>
      <c r="H281" s="16">
        <f t="shared" si="107"/>
        <v>2307.1999999999998</v>
      </c>
      <c r="I281" s="16">
        <f t="shared" si="107"/>
        <v>0</v>
      </c>
      <c r="J281" s="4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  <c r="GW281" s="5"/>
      <c r="GX281" s="5"/>
      <c r="GY281" s="5"/>
      <c r="GZ281" s="5"/>
      <c r="HA281" s="5"/>
      <c r="HB281" s="5"/>
      <c r="HC281" s="5"/>
      <c r="HD281" s="5"/>
      <c r="HE281" s="5"/>
      <c r="HF281" s="5"/>
      <c r="HG281" s="5"/>
      <c r="HH281" s="5"/>
      <c r="HI281" s="5"/>
      <c r="HJ281" s="5"/>
      <c r="HK281" s="5"/>
      <c r="HL281" s="5"/>
      <c r="HM281" s="5"/>
      <c r="HN281" s="5"/>
      <c r="HO281" s="5"/>
      <c r="HP281" s="5"/>
      <c r="HQ281" s="5"/>
      <c r="HR281" s="5"/>
      <c r="HS281" s="5"/>
    </row>
    <row r="282" spans="1:227" s="6" customFormat="1">
      <c r="A282" s="84"/>
      <c r="B282" s="91"/>
      <c r="C282" s="57">
        <v>2024</v>
      </c>
      <c r="D282" s="16">
        <f t="shared" ref="D282:I282" si="108">D289+D299+D301</f>
        <v>12583.6</v>
      </c>
      <c r="E282" s="16">
        <f t="shared" si="108"/>
        <v>0</v>
      </c>
      <c r="F282" s="16">
        <f t="shared" si="108"/>
        <v>0</v>
      </c>
      <c r="G282" s="16">
        <f t="shared" si="108"/>
        <v>5578</v>
      </c>
      <c r="H282" s="16">
        <f t="shared" si="108"/>
        <v>7005.6</v>
      </c>
      <c r="I282" s="16">
        <f t="shared" si="108"/>
        <v>0</v>
      </c>
      <c r="J282" s="4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  <c r="HQ282" s="5"/>
      <c r="HR282" s="5"/>
      <c r="HS282" s="5"/>
    </row>
    <row r="283" spans="1:227" s="69" customFormat="1">
      <c r="A283" s="84"/>
      <c r="B283" s="91"/>
      <c r="C283" s="57">
        <v>2025</v>
      </c>
      <c r="D283" s="16">
        <f>SUM(E283:I283)</f>
        <v>2529.8000000000002</v>
      </c>
      <c r="E283" s="16">
        <f t="shared" ref="E283:G283" si="109">E290+E303+E307</f>
        <v>0</v>
      </c>
      <c r="F283" s="16">
        <f t="shared" si="109"/>
        <v>0</v>
      </c>
      <c r="G283" s="16">
        <f t="shared" si="109"/>
        <v>1765.2</v>
      </c>
      <c r="H283" s="16">
        <f>H290+H303+H307</f>
        <v>764.6</v>
      </c>
      <c r="I283" s="16">
        <f>I290+I303+I307</f>
        <v>0</v>
      </c>
      <c r="J283" s="53"/>
      <c r="K283" s="53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64"/>
      <c r="CD283" s="64"/>
      <c r="CE283" s="64"/>
      <c r="CF283" s="64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  <c r="DC283" s="64"/>
      <c r="DD283" s="64"/>
      <c r="DE283" s="64"/>
      <c r="DF283" s="64"/>
      <c r="DG283" s="64"/>
      <c r="DH283" s="64"/>
      <c r="DI283" s="64"/>
      <c r="DJ283" s="64"/>
      <c r="DK283" s="64"/>
      <c r="DL283" s="64"/>
      <c r="DM283" s="64"/>
      <c r="DN283" s="64"/>
      <c r="DO283" s="64"/>
      <c r="DP283" s="64"/>
      <c r="DQ283" s="64"/>
      <c r="DR283" s="64"/>
      <c r="DS283" s="64"/>
      <c r="DT283" s="64"/>
      <c r="DU283" s="64"/>
      <c r="DV283" s="64"/>
      <c r="DW283" s="64"/>
      <c r="DX283" s="64"/>
      <c r="DY283" s="64"/>
      <c r="DZ283" s="64"/>
      <c r="EA283" s="64"/>
      <c r="EB283" s="64"/>
      <c r="EC283" s="64"/>
      <c r="ED283" s="64"/>
      <c r="EE283" s="64"/>
      <c r="EF283" s="64"/>
      <c r="EG283" s="64"/>
      <c r="EH283" s="64"/>
      <c r="EI283" s="64"/>
      <c r="EJ283" s="64"/>
      <c r="EK283" s="64"/>
      <c r="EL283" s="64"/>
      <c r="EM283" s="64"/>
      <c r="EN283" s="64"/>
      <c r="EO283" s="64"/>
      <c r="EP283" s="64"/>
      <c r="EQ283" s="64"/>
      <c r="ER283" s="64"/>
      <c r="ES283" s="64"/>
      <c r="ET283" s="64"/>
      <c r="EU283" s="64"/>
      <c r="EV283" s="64"/>
      <c r="EW283" s="64"/>
      <c r="EX283" s="64"/>
      <c r="EY283" s="64"/>
      <c r="EZ283" s="64"/>
      <c r="FA283" s="64"/>
      <c r="FB283" s="64"/>
      <c r="FC283" s="64"/>
      <c r="FD283" s="64"/>
      <c r="FE283" s="64"/>
      <c r="FF283" s="64"/>
      <c r="FG283" s="64"/>
      <c r="FH283" s="64"/>
      <c r="FI283" s="64"/>
      <c r="FJ283" s="64"/>
      <c r="FK283" s="64"/>
      <c r="FL283" s="64"/>
      <c r="FM283" s="64"/>
      <c r="FN283" s="64"/>
      <c r="FO283" s="64"/>
      <c r="FP283" s="64"/>
      <c r="FQ283" s="64"/>
      <c r="FR283" s="64"/>
      <c r="FS283" s="64"/>
      <c r="FT283" s="64"/>
      <c r="FU283" s="64"/>
      <c r="FV283" s="64"/>
      <c r="FW283" s="64"/>
      <c r="FX283" s="64"/>
      <c r="FY283" s="64"/>
      <c r="FZ283" s="64"/>
      <c r="GA283" s="64"/>
      <c r="GB283" s="64"/>
      <c r="GC283" s="64"/>
      <c r="GD283" s="64"/>
      <c r="GE283" s="64"/>
      <c r="GF283" s="64"/>
      <c r="GG283" s="64"/>
      <c r="GH283" s="64"/>
      <c r="GI283" s="64"/>
      <c r="GJ283" s="64"/>
      <c r="GK283" s="64"/>
      <c r="GL283" s="64"/>
      <c r="GM283" s="64"/>
      <c r="GN283" s="64"/>
      <c r="GO283" s="64"/>
      <c r="GP283" s="64"/>
      <c r="GQ283" s="64"/>
      <c r="GR283" s="64"/>
      <c r="GS283" s="64"/>
      <c r="GT283" s="64"/>
      <c r="GU283" s="64"/>
      <c r="GV283" s="64"/>
      <c r="GW283" s="64"/>
      <c r="GX283" s="64"/>
      <c r="GY283" s="64"/>
      <c r="GZ283" s="64"/>
      <c r="HA283" s="64"/>
      <c r="HB283" s="64"/>
      <c r="HC283" s="64"/>
      <c r="HD283" s="64"/>
      <c r="HE283" s="64"/>
      <c r="HF283" s="64"/>
      <c r="HG283" s="64"/>
      <c r="HH283" s="64"/>
      <c r="HI283" s="64"/>
      <c r="HJ283" s="64"/>
      <c r="HK283" s="64"/>
      <c r="HL283" s="64"/>
      <c r="HM283" s="64"/>
      <c r="HN283" s="64"/>
      <c r="HO283" s="64"/>
      <c r="HP283" s="64"/>
      <c r="HQ283" s="64"/>
      <c r="HR283" s="64"/>
      <c r="HS283" s="64"/>
    </row>
    <row r="284" spans="1:227" s="69" customFormat="1">
      <c r="A284" s="84"/>
      <c r="B284" s="91"/>
      <c r="C284" s="57">
        <v>2026</v>
      </c>
      <c r="D284" s="16">
        <f>SUM(E284:I284)</f>
        <v>12</v>
      </c>
      <c r="E284" s="16">
        <f t="shared" ref="E284:I285" si="110">E291</f>
        <v>0</v>
      </c>
      <c r="F284" s="16">
        <f t="shared" si="110"/>
        <v>0</v>
      </c>
      <c r="G284" s="16">
        <f t="shared" si="110"/>
        <v>0</v>
      </c>
      <c r="H284" s="16">
        <f t="shared" si="110"/>
        <v>12</v>
      </c>
      <c r="I284" s="16">
        <f t="shared" si="110"/>
        <v>0</v>
      </c>
      <c r="J284" s="53"/>
      <c r="K284" s="53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64"/>
      <c r="CD284" s="64"/>
      <c r="CE284" s="64"/>
      <c r="CF284" s="64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  <c r="DC284" s="64"/>
      <c r="DD284" s="64"/>
      <c r="DE284" s="64"/>
      <c r="DF284" s="64"/>
      <c r="DG284" s="64"/>
      <c r="DH284" s="64"/>
      <c r="DI284" s="64"/>
      <c r="DJ284" s="64"/>
      <c r="DK284" s="64"/>
      <c r="DL284" s="64"/>
      <c r="DM284" s="64"/>
      <c r="DN284" s="64"/>
      <c r="DO284" s="64"/>
      <c r="DP284" s="64"/>
      <c r="DQ284" s="64"/>
      <c r="DR284" s="64"/>
      <c r="DS284" s="64"/>
      <c r="DT284" s="64"/>
      <c r="DU284" s="64"/>
      <c r="DV284" s="64"/>
      <c r="DW284" s="64"/>
      <c r="DX284" s="64"/>
      <c r="DY284" s="64"/>
      <c r="DZ284" s="64"/>
      <c r="EA284" s="64"/>
      <c r="EB284" s="64"/>
      <c r="EC284" s="64"/>
      <c r="ED284" s="64"/>
      <c r="EE284" s="64"/>
      <c r="EF284" s="64"/>
      <c r="EG284" s="64"/>
      <c r="EH284" s="64"/>
      <c r="EI284" s="64"/>
      <c r="EJ284" s="64"/>
      <c r="EK284" s="64"/>
      <c r="EL284" s="64"/>
      <c r="EM284" s="64"/>
      <c r="EN284" s="64"/>
      <c r="EO284" s="64"/>
      <c r="EP284" s="64"/>
      <c r="EQ284" s="64"/>
      <c r="ER284" s="64"/>
      <c r="ES284" s="64"/>
      <c r="ET284" s="64"/>
      <c r="EU284" s="64"/>
      <c r="EV284" s="64"/>
      <c r="EW284" s="64"/>
      <c r="EX284" s="64"/>
      <c r="EY284" s="64"/>
      <c r="EZ284" s="64"/>
      <c r="FA284" s="64"/>
      <c r="FB284" s="64"/>
      <c r="FC284" s="64"/>
      <c r="FD284" s="64"/>
      <c r="FE284" s="64"/>
      <c r="FF284" s="64"/>
      <c r="FG284" s="64"/>
      <c r="FH284" s="64"/>
      <c r="FI284" s="64"/>
      <c r="FJ284" s="64"/>
      <c r="FK284" s="64"/>
      <c r="FL284" s="64"/>
      <c r="FM284" s="64"/>
      <c r="FN284" s="64"/>
      <c r="FO284" s="64"/>
      <c r="FP284" s="64"/>
      <c r="FQ284" s="64"/>
      <c r="FR284" s="64"/>
      <c r="FS284" s="64"/>
      <c r="FT284" s="64"/>
      <c r="FU284" s="64"/>
      <c r="FV284" s="64"/>
      <c r="FW284" s="64"/>
      <c r="FX284" s="64"/>
      <c r="FY284" s="64"/>
      <c r="FZ284" s="64"/>
      <c r="GA284" s="64"/>
      <c r="GB284" s="64"/>
      <c r="GC284" s="64"/>
      <c r="GD284" s="64"/>
      <c r="GE284" s="64"/>
      <c r="GF284" s="64"/>
      <c r="GG284" s="64"/>
      <c r="GH284" s="64"/>
      <c r="GI284" s="64"/>
      <c r="GJ284" s="64"/>
      <c r="GK284" s="64"/>
      <c r="GL284" s="64"/>
      <c r="GM284" s="64"/>
      <c r="GN284" s="64"/>
      <c r="GO284" s="64"/>
      <c r="GP284" s="64"/>
      <c r="GQ284" s="64"/>
      <c r="GR284" s="64"/>
      <c r="GS284" s="64"/>
      <c r="GT284" s="64"/>
      <c r="GU284" s="64"/>
      <c r="GV284" s="64"/>
      <c r="GW284" s="64"/>
      <c r="GX284" s="64"/>
      <c r="GY284" s="64"/>
      <c r="GZ284" s="64"/>
      <c r="HA284" s="64"/>
      <c r="HB284" s="64"/>
      <c r="HC284" s="64"/>
      <c r="HD284" s="64"/>
      <c r="HE284" s="64"/>
      <c r="HF284" s="64"/>
      <c r="HG284" s="64"/>
      <c r="HH284" s="64"/>
      <c r="HI284" s="64"/>
      <c r="HJ284" s="64"/>
      <c r="HK284" s="64"/>
      <c r="HL284" s="64"/>
      <c r="HM284" s="64"/>
      <c r="HN284" s="64"/>
      <c r="HO284" s="64"/>
      <c r="HP284" s="64"/>
      <c r="HQ284" s="64"/>
      <c r="HR284" s="64"/>
      <c r="HS284" s="64"/>
    </row>
    <row r="285" spans="1:227" s="69" customFormat="1">
      <c r="A285" s="84"/>
      <c r="B285" s="91"/>
      <c r="C285" s="57">
        <v>2027</v>
      </c>
      <c r="D285" s="16">
        <f>SUM(E285:I285)</f>
        <v>12</v>
      </c>
      <c r="E285" s="16">
        <f t="shared" si="110"/>
        <v>0</v>
      </c>
      <c r="F285" s="16">
        <f t="shared" si="110"/>
        <v>0</v>
      </c>
      <c r="G285" s="16">
        <f t="shared" si="110"/>
        <v>0</v>
      </c>
      <c r="H285" s="16">
        <f t="shared" si="110"/>
        <v>12</v>
      </c>
      <c r="I285" s="16">
        <f t="shared" si="110"/>
        <v>0</v>
      </c>
      <c r="J285" s="53"/>
      <c r="K285" s="53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64"/>
      <c r="DD285" s="64"/>
      <c r="DE285" s="64"/>
      <c r="DF285" s="64"/>
      <c r="DG285" s="64"/>
      <c r="DH285" s="64"/>
      <c r="DI285" s="64"/>
      <c r="DJ285" s="64"/>
      <c r="DK285" s="64"/>
      <c r="DL285" s="64"/>
      <c r="DM285" s="64"/>
      <c r="DN285" s="64"/>
      <c r="DO285" s="64"/>
      <c r="DP285" s="64"/>
      <c r="DQ285" s="64"/>
      <c r="DR285" s="64"/>
      <c r="DS285" s="64"/>
      <c r="DT285" s="64"/>
      <c r="DU285" s="64"/>
      <c r="DV285" s="64"/>
      <c r="DW285" s="64"/>
      <c r="DX285" s="64"/>
      <c r="DY285" s="64"/>
      <c r="DZ285" s="64"/>
      <c r="EA285" s="64"/>
      <c r="EB285" s="64"/>
      <c r="EC285" s="64"/>
      <c r="ED285" s="64"/>
      <c r="EE285" s="64"/>
      <c r="EF285" s="64"/>
      <c r="EG285" s="64"/>
      <c r="EH285" s="64"/>
      <c r="EI285" s="64"/>
      <c r="EJ285" s="64"/>
      <c r="EK285" s="64"/>
      <c r="EL285" s="64"/>
      <c r="EM285" s="64"/>
      <c r="EN285" s="64"/>
      <c r="EO285" s="64"/>
      <c r="EP285" s="64"/>
      <c r="EQ285" s="64"/>
      <c r="ER285" s="64"/>
      <c r="ES285" s="64"/>
      <c r="ET285" s="64"/>
      <c r="EU285" s="64"/>
      <c r="EV285" s="64"/>
      <c r="EW285" s="64"/>
      <c r="EX285" s="64"/>
      <c r="EY285" s="64"/>
      <c r="EZ285" s="64"/>
      <c r="FA285" s="64"/>
      <c r="FB285" s="64"/>
      <c r="FC285" s="64"/>
      <c r="FD285" s="64"/>
      <c r="FE285" s="64"/>
      <c r="FF285" s="64"/>
      <c r="FG285" s="64"/>
      <c r="FH285" s="64"/>
      <c r="FI285" s="64"/>
      <c r="FJ285" s="64"/>
      <c r="FK285" s="64"/>
      <c r="FL285" s="64"/>
      <c r="FM285" s="64"/>
      <c r="FN285" s="64"/>
      <c r="FO285" s="64"/>
      <c r="FP285" s="64"/>
      <c r="FQ285" s="64"/>
      <c r="FR285" s="64"/>
      <c r="FS285" s="64"/>
      <c r="FT285" s="64"/>
      <c r="FU285" s="64"/>
      <c r="FV285" s="64"/>
      <c r="FW285" s="64"/>
      <c r="FX285" s="64"/>
      <c r="FY285" s="64"/>
      <c r="FZ285" s="64"/>
      <c r="GA285" s="64"/>
      <c r="GB285" s="64"/>
      <c r="GC285" s="64"/>
      <c r="GD285" s="64"/>
      <c r="GE285" s="64"/>
      <c r="GF285" s="64"/>
      <c r="GG285" s="64"/>
      <c r="GH285" s="64"/>
      <c r="GI285" s="64"/>
      <c r="GJ285" s="64"/>
      <c r="GK285" s="64"/>
      <c r="GL285" s="64"/>
      <c r="GM285" s="64"/>
      <c r="GN285" s="64"/>
      <c r="GO285" s="64"/>
      <c r="GP285" s="64"/>
      <c r="GQ285" s="64"/>
      <c r="GR285" s="64"/>
      <c r="GS285" s="64"/>
      <c r="GT285" s="64"/>
      <c r="GU285" s="64"/>
      <c r="GV285" s="64"/>
      <c r="GW285" s="64"/>
      <c r="GX285" s="64"/>
      <c r="GY285" s="64"/>
      <c r="GZ285" s="64"/>
      <c r="HA285" s="64"/>
      <c r="HB285" s="64"/>
      <c r="HC285" s="64"/>
      <c r="HD285" s="64"/>
      <c r="HE285" s="64"/>
      <c r="HF285" s="64"/>
      <c r="HG285" s="64"/>
      <c r="HH285" s="64"/>
      <c r="HI285" s="64"/>
      <c r="HJ285" s="64"/>
      <c r="HK285" s="64"/>
      <c r="HL285" s="64"/>
      <c r="HM285" s="64"/>
      <c r="HN285" s="64"/>
      <c r="HO285" s="64"/>
      <c r="HP285" s="64"/>
      <c r="HQ285" s="64"/>
      <c r="HR285" s="64"/>
      <c r="HS285" s="64"/>
    </row>
    <row r="286" spans="1:227" s="6" customFormat="1">
      <c r="A286" s="84"/>
      <c r="B286" s="91"/>
      <c r="C286" s="57" t="s">
        <v>16</v>
      </c>
      <c r="D286" s="16">
        <f>SUM(D280:D285)</f>
        <v>22592.2</v>
      </c>
      <c r="E286" s="16">
        <f t="shared" ref="E286:I286" si="111">SUM(E280:E285)</f>
        <v>336.29999999999995</v>
      </c>
      <c r="F286" s="16">
        <f t="shared" si="111"/>
        <v>2355.6999999999998</v>
      </c>
      <c r="G286" s="16">
        <f t="shared" si="111"/>
        <v>7343.2</v>
      </c>
      <c r="H286" s="16">
        <f t="shared" si="111"/>
        <v>12557.000000000002</v>
      </c>
      <c r="I286" s="16">
        <f t="shared" si="111"/>
        <v>0</v>
      </c>
      <c r="J286" s="4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</row>
    <row r="287" spans="1:227" s="6" customFormat="1">
      <c r="A287" s="92" t="s">
        <v>46</v>
      </c>
      <c r="B287" s="103"/>
      <c r="C287" s="58">
        <v>2022</v>
      </c>
      <c r="D287" s="15">
        <f t="shared" ref="D287:D292" si="112">SUM(E287:I287)</f>
        <v>2364.3000000000002</v>
      </c>
      <c r="E287" s="15">
        <v>0</v>
      </c>
      <c r="F287" s="15">
        <v>0</v>
      </c>
      <c r="G287" s="15">
        <v>0</v>
      </c>
      <c r="H287" s="15">
        <v>2364.3000000000002</v>
      </c>
      <c r="I287" s="15">
        <v>0</v>
      </c>
      <c r="J287" s="4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</row>
    <row r="288" spans="1:227" s="6" customFormat="1">
      <c r="A288" s="93"/>
      <c r="B288" s="103"/>
      <c r="C288" s="58">
        <v>2023</v>
      </c>
      <c r="D288" s="15">
        <f t="shared" si="112"/>
        <v>630.70000000000005</v>
      </c>
      <c r="E288" s="15">
        <v>0</v>
      </c>
      <c r="F288" s="15">
        <v>0</v>
      </c>
      <c r="G288" s="15">
        <v>0</v>
      </c>
      <c r="H288" s="15">
        <v>630.70000000000005</v>
      </c>
      <c r="I288" s="15">
        <v>0</v>
      </c>
      <c r="J288" s="4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</row>
    <row r="289" spans="1:227" s="6" customFormat="1">
      <c r="A289" s="93"/>
      <c r="B289" s="103"/>
      <c r="C289" s="58">
        <v>2024</v>
      </c>
      <c r="D289" s="15">
        <f t="shared" si="112"/>
        <v>2865.6</v>
      </c>
      <c r="E289" s="15">
        <v>0</v>
      </c>
      <c r="F289" s="15">
        <v>0</v>
      </c>
      <c r="G289" s="15">
        <v>0</v>
      </c>
      <c r="H289" s="15">
        <v>2865.6</v>
      </c>
      <c r="I289" s="15">
        <v>0</v>
      </c>
      <c r="J289" s="4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</row>
    <row r="290" spans="1:227" s="55" customFormat="1">
      <c r="A290" s="93"/>
      <c r="B290" s="103"/>
      <c r="C290" s="58">
        <v>2025</v>
      </c>
      <c r="D290" s="15">
        <f t="shared" si="112"/>
        <v>611.1</v>
      </c>
      <c r="E290" s="15">
        <v>0</v>
      </c>
      <c r="F290" s="15">
        <v>0</v>
      </c>
      <c r="G290" s="15">
        <v>0</v>
      </c>
      <c r="H290" s="15">
        <f>628.4-17.3</f>
        <v>611.1</v>
      </c>
      <c r="I290" s="15">
        <v>0</v>
      </c>
      <c r="J290" s="82"/>
      <c r="K290" s="82"/>
      <c r="L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56"/>
      <c r="DL290" s="56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  <c r="EK290" s="56"/>
      <c r="EL290" s="56"/>
      <c r="EM290" s="56"/>
      <c r="EN290" s="56"/>
      <c r="EO290" s="56"/>
      <c r="EP290" s="56"/>
      <c r="EQ290" s="56"/>
      <c r="ER290" s="56"/>
      <c r="ES290" s="56"/>
      <c r="ET290" s="56"/>
      <c r="EU290" s="56"/>
      <c r="EV290" s="56"/>
      <c r="EW290" s="56"/>
      <c r="EX290" s="56"/>
      <c r="EY290" s="56"/>
      <c r="EZ290" s="56"/>
      <c r="FA290" s="56"/>
      <c r="FB290" s="56"/>
      <c r="FC290" s="56"/>
      <c r="FD290" s="56"/>
      <c r="FE290" s="56"/>
      <c r="FF290" s="56"/>
      <c r="FG290" s="56"/>
      <c r="FH290" s="56"/>
      <c r="FI290" s="56"/>
      <c r="FJ290" s="56"/>
      <c r="FK290" s="56"/>
      <c r="FL290" s="56"/>
      <c r="FM290" s="56"/>
      <c r="FN290" s="56"/>
      <c r="FO290" s="56"/>
      <c r="FP290" s="56"/>
      <c r="FQ290" s="56"/>
      <c r="FR290" s="56"/>
      <c r="FS290" s="56"/>
      <c r="FT290" s="56"/>
      <c r="FU290" s="56"/>
      <c r="FV290" s="56"/>
      <c r="FW290" s="56"/>
      <c r="FX290" s="56"/>
      <c r="FY290" s="56"/>
      <c r="FZ290" s="56"/>
      <c r="GA290" s="56"/>
      <c r="GB290" s="56"/>
      <c r="GC290" s="56"/>
      <c r="GD290" s="56"/>
      <c r="GE290" s="56"/>
      <c r="GF290" s="56"/>
      <c r="GG290" s="56"/>
      <c r="GH290" s="56"/>
      <c r="GI290" s="56"/>
      <c r="GJ290" s="56"/>
      <c r="GK290" s="56"/>
      <c r="GL290" s="56"/>
      <c r="GM290" s="56"/>
      <c r="GN290" s="56"/>
      <c r="GO290" s="56"/>
      <c r="GP290" s="56"/>
      <c r="GQ290" s="56"/>
      <c r="GR290" s="56"/>
      <c r="GS290" s="56"/>
      <c r="GT290" s="56"/>
      <c r="GU290" s="56"/>
      <c r="GV290" s="56"/>
      <c r="GW290" s="56"/>
      <c r="GX290" s="56"/>
      <c r="GY290" s="56"/>
      <c r="GZ290" s="56"/>
      <c r="HA290" s="56"/>
      <c r="HB290" s="56"/>
      <c r="HC290" s="56"/>
      <c r="HD290" s="56"/>
      <c r="HE290" s="56"/>
      <c r="HF290" s="56"/>
      <c r="HG290" s="56"/>
      <c r="HH290" s="56"/>
      <c r="HI290" s="56"/>
      <c r="HJ290" s="56"/>
      <c r="HK290" s="56"/>
      <c r="HL290" s="56"/>
      <c r="HM290" s="56"/>
      <c r="HN290" s="56"/>
      <c r="HO290" s="56"/>
      <c r="HP290" s="56"/>
      <c r="HQ290" s="56"/>
      <c r="HR290" s="56"/>
      <c r="HS290" s="56"/>
    </row>
    <row r="291" spans="1:227" s="62" customFormat="1">
      <c r="A291" s="93"/>
      <c r="B291" s="103"/>
      <c r="C291" s="58">
        <v>2026</v>
      </c>
      <c r="D291" s="15">
        <f t="shared" si="112"/>
        <v>12</v>
      </c>
      <c r="E291" s="15">
        <v>0</v>
      </c>
      <c r="F291" s="15">
        <v>0</v>
      </c>
      <c r="G291" s="15">
        <v>0</v>
      </c>
      <c r="H291" s="15">
        <v>12</v>
      </c>
      <c r="I291" s="15">
        <v>0</v>
      </c>
      <c r="J291" s="52"/>
      <c r="K291" s="52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  <c r="AS291" s="61"/>
      <c r="AT291" s="61"/>
      <c r="AU291" s="61"/>
      <c r="AV291" s="61"/>
      <c r="AW291" s="61"/>
      <c r="AX291" s="61"/>
      <c r="AY291" s="61"/>
      <c r="AZ291" s="61"/>
      <c r="BA291" s="61"/>
      <c r="BB291" s="61"/>
      <c r="BC291" s="61"/>
      <c r="BD291" s="61"/>
      <c r="BE291" s="61"/>
      <c r="BF291" s="61"/>
      <c r="BG291" s="61"/>
      <c r="BH291" s="61"/>
      <c r="BI291" s="61"/>
      <c r="BJ291" s="61"/>
      <c r="BK291" s="61"/>
      <c r="BL291" s="61"/>
      <c r="BM291" s="61"/>
      <c r="BN291" s="61"/>
      <c r="BO291" s="61"/>
      <c r="BP291" s="61"/>
      <c r="BQ291" s="61"/>
      <c r="BR291" s="61"/>
      <c r="BS291" s="61"/>
      <c r="BT291" s="61"/>
      <c r="BU291" s="61"/>
      <c r="BV291" s="61"/>
      <c r="BW291" s="61"/>
      <c r="BX291" s="61"/>
      <c r="BY291" s="61"/>
      <c r="BZ291" s="61"/>
      <c r="CA291" s="61"/>
      <c r="CB291" s="61"/>
      <c r="CC291" s="61"/>
      <c r="CD291" s="61"/>
      <c r="CE291" s="61"/>
      <c r="CF291" s="61"/>
      <c r="CG291" s="61"/>
      <c r="CH291" s="61"/>
      <c r="CI291" s="61"/>
      <c r="CJ291" s="61"/>
      <c r="CK291" s="61"/>
      <c r="CL291" s="61"/>
      <c r="CM291" s="61"/>
      <c r="CN291" s="61"/>
      <c r="CO291" s="61"/>
      <c r="CP291" s="61"/>
      <c r="CQ291" s="61"/>
      <c r="CR291" s="61"/>
      <c r="CS291" s="61"/>
      <c r="CT291" s="61"/>
      <c r="CU291" s="61"/>
      <c r="CV291" s="61"/>
      <c r="CW291" s="61"/>
      <c r="CX291" s="61"/>
      <c r="CY291" s="61"/>
      <c r="CZ291" s="61"/>
      <c r="DA291" s="61"/>
      <c r="DB291" s="61"/>
      <c r="DC291" s="61"/>
      <c r="DD291" s="61"/>
      <c r="DE291" s="61"/>
      <c r="DF291" s="61"/>
      <c r="DG291" s="61"/>
      <c r="DH291" s="61"/>
      <c r="DI291" s="61"/>
      <c r="DJ291" s="61"/>
      <c r="DK291" s="61"/>
      <c r="DL291" s="61"/>
      <c r="DM291" s="61"/>
      <c r="DN291" s="61"/>
      <c r="DO291" s="61"/>
      <c r="DP291" s="61"/>
      <c r="DQ291" s="61"/>
      <c r="DR291" s="61"/>
      <c r="DS291" s="61"/>
      <c r="DT291" s="61"/>
      <c r="DU291" s="61"/>
      <c r="DV291" s="61"/>
      <c r="DW291" s="61"/>
      <c r="DX291" s="61"/>
      <c r="DY291" s="61"/>
      <c r="DZ291" s="61"/>
      <c r="EA291" s="61"/>
      <c r="EB291" s="61"/>
      <c r="EC291" s="61"/>
      <c r="ED291" s="61"/>
      <c r="EE291" s="61"/>
      <c r="EF291" s="61"/>
      <c r="EG291" s="61"/>
      <c r="EH291" s="61"/>
      <c r="EI291" s="61"/>
      <c r="EJ291" s="61"/>
      <c r="EK291" s="61"/>
      <c r="EL291" s="61"/>
      <c r="EM291" s="61"/>
      <c r="EN291" s="61"/>
      <c r="EO291" s="61"/>
      <c r="EP291" s="61"/>
      <c r="EQ291" s="61"/>
      <c r="ER291" s="61"/>
      <c r="ES291" s="61"/>
      <c r="ET291" s="61"/>
      <c r="EU291" s="61"/>
      <c r="EV291" s="61"/>
      <c r="EW291" s="61"/>
      <c r="EX291" s="61"/>
      <c r="EY291" s="61"/>
      <c r="EZ291" s="61"/>
      <c r="FA291" s="61"/>
      <c r="FB291" s="61"/>
      <c r="FC291" s="61"/>
      <c r="FD291" s="61"/>
      <c r="FE291" s="61"/>
      <c r="FF291" s="61"/>
      <c r="FG291" s="61"/>
      <c r="FH291" s="61"/>
      <c r="FI291" s="61"/>
      <c r="FJ291" s="61"/>
      <c r="FK291" s="61"/>
      <c r="FL291" s="61"/>
      <c r="FM291" s="61"/>
      <c r="FN291" s="61"/>
      <c r="FO291" s="61"/>
      <c r="FP291" s="61"/>
      <c r="FQ291" s="61"/>
      <c r="FR291" s="61"/>
      <c r="FS291" s="61"/>
      <c r="FT291" s="61"/>
      <c r="FU291" s="61"/>
      <c r="FV291" s="61"/>
      <c r="FW291" s="61"/>
      <c r="FX291" s="61"/>
      <c r="FY291" s="61"/>
      <c r="FZ291" s="61"/>
      <c r="GA291" s="61"/>
      <c r="GB291" s="61"/>
      <c r="GC291" s="61"/>
      <c r="GD291" s="61"/>
      <c r="GE291" s="61"/>
      <c r="GF291" s="61"/>
      <c r="GG291" s="61"/>
      <c r="GH291" s="61"/>
      <c r="GI291" s="61"/>
      <c r="GJ291" s="61"/>
      <c r="GK291" s="61"/>
      <c r="GL291" s="61"/>
      <c r="GM291" s="61"/>
      <c r="GN291" s="61"/>
      <c r="GO291" s="61"/>
      <c r="GP291" s="61"/>
      <c r="GQ291" s="61"/>
      <c r="GR291" s="61"/>
      <c r="GS291" s="61"/>
      <c r="GT291" s="61"/>
      <c r="GU291" s="61"/>
      <c r="GV291" s="61"/>
      <c r="GW291" s="61"/>
      <c r="GX291" s="61"/>
      <c r="GY291" s="61"/>
      <c r="GZ291" s="61"/>
      <c r="HA291" s="61"/>
      <c r="HB291" s="61"/>
      <c r="HC291" s="61"/>
      <c r="HD291" s="61"/>
      <c r="HE291" s="61"/>
      <c r="HF291" s="61"/>
      <c r="HG291" s="61"/>
      <c r="HH291" s="61"/>
      <c r="HI291" s="61"/>
      <c r="HJ291" s="61"/>
      <c r="HK291" s="61"/>
      <c r="HL291" s="61"/>
      <c r="HM291" s="61"/>
      <c r="HN291" s="61"/>
      <c r="HO291" s="61"/>
      <c r="HP291" s="61"/>
      <c r="HQ291" s="61"/>
      <c r="HR291" s="61"/>
      <c r="HS291" s="61"/>
    </row>
    <row r="292" spans="1:227" s="62" customFormat="1">
      <c r="A292" s="93"/>
      <c r="B292" s="103"/>
      <c r="C292" s="58">
        <v>2027</v>
      </c>
      <c r="D292" s="15">
        <f t="shared" si="112"/>
        <v>12</v>
      </c>
      <c r="E292" s="15">
        <v>0</v>
      </c>
      <c r="F292" s="15">
        <v>0</v>
      </c>
      <c r="G292" s="15">
        <v>0</v>
      </c>
      <c r="H292" s="15">
        <v>12</v>
      </c>
      <c r="I292" s="15">
        <v>0</v>
      </c>
      <c r="J292" s="52"/>
      <c r="K292" s="52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1"/>
      <c r="CH292" s="61"/>
      <c r="CI292" s="61"/>
      <c r="CJ292" s="61"/>
      <c r="CK292" s="61"/>
      <c r="CL292" s="61"/>
      <c r="CM292" s="61"/>
      <c r="CN292" s="61"/>
      <c r="CO292" s="61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  <c r="DH292" s="61"/>
      <c r="DI292" s="61"/>
      <c r="DJ292" s="61"/>
      <c r="DK292" s="61"/>
      <c r="DL292" s="61"/>
      <c r="DM292" s="61"/>
      <c r="DN292" s="61"/>
      <c r="DO292" s="61"/>
      <c r="DP292" s="61"/>
      <c r="DQ292" s="61"/>
      <c r="DR292" s="61"/>
      <c r="DS292" s="61"/>
      <c r="DT292" s="61"/>
      <c r="DU292" s="61"/>
      <c r="DV292" s="61"/>
      <c r="DW292" s="61"/>
      <c r="DX292" s="61"/>
      <c r="DY292" s="61"/>
      <c r="DZ292" s="61"/>
      <c r="EA292" s="61"/>
      <c r="EB292" s="61"/>
      <c r="EC292" s="61"/>
      <c r="ED292" s="61"/>
      <c r="EE292" s="61"/>
      <c r="EF292" s="61"/>
      <c r="EG292" s="61"/>
      <c r="EH292" s="61"/>
      <c r="EI292" s="61"/>
      <c r="EJ292" s="61"/>
      <c r="EK292" s="61"/>
      <c r="EL292" s="61"/>
      <c r="EM292" s="61"/>
      <c r="EN292" s="61"/>
      <c r="EO292" s="61"/>
      <c r="EP292" s="61"/>
      <c r="EQ292" s="61"/>
      <c r="ER292" s="61"/>
      <c r="ES292" s="61"/>
      <c r="ET292" s="61"/>
      <c r="EU292" s="61"/>
      <c r="EV292" s="61"/>
      <c r="EW292" s="61"/>
      <c r="EX292" s="61"/>
      <c r="EY292" s="61"/>
      <c r="EZ292" s="61"/>
      <c r="FA292" s="61"/>
      <c r="FB292" s="61"/>
      <c r="FC292" s="61"/>
      <c r="FD292" s="61"/>
      <c r="FE292" s="61"/>
      <c r="FF292" s="61"/>
      <c r="FG292" s="61"/>
      <c r="FH292" s="61"/>
      <c r="FI292" s="61"/>
      <c r="FJ292" s="61"/>
      <c r="FK292" s="61"/>
      <c r="FL292" s="61"/>
      <c r="FM292" s="61"/>
      <c r="FN292" s="61"/>
      <c r="FO292" s="61"/>
      <c r="FP292" s="61"/>
      <c r="FQ292" s="61"/>
      <c r="FR292" s="61"/>
      <c r="FS292" s="61"/>
      <c r="FT292" s="61"/>
      <c r="FU292" s="61"/>
      <c r="FV292" s="61"/>
      <c r="FW292" s="61"/>
      <c r="FX292" s="61"/>
      <c r="FY292" s="61"/>
      <c r="FZ292" s="61"/>
      <c r="GA292" s="61"/>
      <c r="GB292" s="61"/>
      <c r="GC292" s="61"/>
      <c r="GD292" s="61"/>
      <c r="GE292" s="61"/>
      <c r="GF292" s="61"/>
      <c r="GG292" s="61"/>
      <c r="GH292" s="61"/>
      <c r="GI292" s="61"/>
      <c r="GJ292" s="61"/>
      <c r="GK292" s="61"/>
      <c r="GL292" s="61"/>
      <c r="GM292" s="61"/>
      <c r="GN292" s="61"/>
      <c r="GO292" s="61"/>
      <c r="GP292" s="61"/>
      <c r="GQ292" s="61"/>
      <c r="GR292" s="61"/>
      <c r="GS292" s="61"/>
      <c r="GT292" s="61"/>
      <c r="GU292" s="61"/>
      <c r="GV292" s="61"/>
      <c r="GW292" s="61"/>
      <c r="GX292" s="61"/>
      <c r="GY292" s="61"/>
      <c r="GZ292" s="61"/>
      <c r="HA292" s="61"/>
      <c r="HB292" s="61"/>
      <c r="HC292" s="61"/>
      <c r="HD292" s="61"/>
      <c r="HE292" s="61"/>
      <c r="HF292" s="61"/>
      <c r="HG292" s="61"/>
      <c r="HH292" s="61"/>
      <c r="HI292" s="61"/>
      <c r="HJ292" s="61"/>
      <c r="HK292" s="61"/>
      <c r="HL292" s="61"/>
      <c r="HM292" s="61"/>
      <c r="HN292" s="61"/>
      <c r="HO292" s="61"/>
      <c r="HP292" s="61"/>
      <c r="HQ292" s="61"/>
      <c r="HR292" s="61"/>
      <c r="HS292" s="61"/>
    </row>
    <row r="293" spans="1:227" s="6" customFormat="1">
      <c r="A293" s="94"/>
      <c r="B293" s="103"/>
      <c r="C293" s="58" t="s">
        <v>16</v>
      </c>
      <c r="D293" s="15">
        <f>SUM(D287:D292)</f>
        <v>6495.7000000000007</v>
      </c>
      <c r="E293" s="15">
        <f t="shared" ref="E293:I293" si="113">SUM(E287:E292)</f>
        <v>0</v>
      </c>
      <c r="F293" s="15">
        <f t="shared" si="113"/>
        <v>0</v>
      </c>
      <c r="G293" s="15">
        <f t="shared" si="113"/>
        <v>0</v>
      </c>
      <c r="H293" s="15">
        <f t="shared" si="113"/>
        <v>6495.7000000000007</v>
      </c>
      <c r="I293" s="15">
        <f t="shared" si="113"/>
        <v>0</v>
      </c>
      <c r="J293" s="4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</row>
    <row r="294" spans="1:227" s="6" customFormat="1">
      <c r="A294" s="92" t="s">
        <v>66</v>
      </c>
      <c r="B294" s="103"/>
      <c r="C294" s="58">
        <v>2022</v>
      </c>
      <c r="D294" s="15">
        <f>SUM(E294:I294)</f>
        <v>1304.6999999999998</v>
      </c>
      <c r="E294" s="15">
        <v>132.1</v>
      </c>
      <c r="F294" s="15">
        <v>1081.3</v>
      </c>
      <c r="G294" s="15">
        <v>0</v>
      </c>
      <c r="H294" s="15">
        <v>91.3</v>
      </c>
      <c r="I294" s="15">
        <v>0</v>
      </c>
      <c r="J294" s="4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</row>
    <row r="295" spans="1:227" s="6" customFormat="1">
      <c r="A295" s="93"/>
      <c r="B295" s="103"/>
      <c r="C295" s="58">
        <v>2023</v>
      </c>
      <c r="D295" s="15">
        <f>SUM(E295:I295)</f>
        <v>3122.1000000000004</v>
      </c>
      <c r="E295" s="15">
        <v>204.2</v>
      </c>
      <c r="F295" s="15">
        <v>1274.4000000000001</v>
      </c>
      <c r="G295" s="15">
        <v>0</v>
      </c>
      <c r="H295" s="15">
        <v>1643.5</v>
      </c>
      <c r="I295" s="15">
        <v>0</v>
      </c>
      <c r="J295" s="4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</row>
    <row r="296" spans="1:227" s="6" customFormat="1">
      <c r="A296" s="94"/>
      <c r="B296" s="103"/>
      <c r="C296" s="58" t="s">
        <v>16</v>
      </c>
      <c r="D296" s="15">
        <f>SUM(D294:D295)</f>
        <v>4426.8</v>
      </c>
      <c r="E296" s="15">
        <f t="shared" ref="E296:I296" si="114">SUM(E294:E295)</f>
        <v>336.29999999999995</v>
      </c>
      <c r="F296" s="15">
        <f t="shared" si="114"/>
        <v>2355.6999999999998</v>
      </c>
      <c r="G296" s="15">
        <f t="shared" si="114"/>
        <v>0</v>
      </c>
      <c r="H296" s="15">
        <f t="shared" si="114"/>
        <v>1734.8</v>
      </c>
      <c r="I296" s="15">
        <f t="shared" si="114"/>
        <v>0</v>
      </c>
      <c r="J296" s="4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</row>
    <row r="297" spans="1:227" s="6" customFormat="1" ht="18.75" customHeight="1">
      <c r="A297" s="92" t="s">
        <v>47</v>
      </c>
      <c r="B297" s="103"/>
      <c r="C297" s="58">
        <v>2022</v>
      </c>
      <c r="D297" s="15">
        <f>SUM(E297:I297)</f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4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</row>
    <row r="298" spans="1:227" s="6" customFormat="1">
      <c r="A298" s="93"/>
      <c r="B298" s="103"/>
      <c r="C298" s="58">
        <v>2023</v>
      </c>
      <c r="D298" s="15">
        <f>SUM(E298:I298)</f>
        <v>33</v>
      </c>
      <c r="E298" s="15">
        <v>0</v>
      </c>
      <c r="F298" s="15">
        <v>0</v>
      </c>
      <c r="G298" s="15">
        <v>0</v>
      </c>
      <c r="H298" s="15">
        <v>33</v>
      </c>
      <c r="I298" s="15">
        <v>0</v>
      </c>
      <c r="J298" s="4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</row>
    <row r="299" spans="1:227" s="6" customFormat="1">
      <c r="A299" s="93"/>
      <c r="B299" s="103"/>
      <c r="C299" s="58">
        <v>2024</v>
      </c>
      <c r="D299" s="15">
        <f>SUM(E299:I299)</f>
        <v>5578</v>
      </c>
      <c r="E299" s="15">
        <v>0</v>
      </c>
      <c r="F299" s="15">
        <v>0</v>
      </c>
      <c r="G299" s="15">
        <v>5578</v>
      </c>
      <c r="H299" s="15">
        <v>0</v>
      </c>
      <c r="I299" s="15">
        <v>0</v>
      </c>
      <c r="J299" s="4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</row>
    <row r="300" spans="1:227" s="6" customFormat="1">
      <c r="A300" s="94"/>
      <c r="B300" s="103"/>
      <c r="C300" s="58" t="s">
        <v>16</v>
      </c>
      <c r="D300" s="15">
        <f t="shared" ref="D300:I300" si="115">SUM(D297:D299)</f>
        <v>5611</v>
      </c>
      <c r="E300" s="15">
        <f t="shared" si="115"/>
        <v>0</v>
      </c>
      <c r="F300" s="15">
        <f t="shared" si="115"/>
        <v>0</v>
      </c>
      <c r="G300" s="15">
        <f t="shared" si="115"/>
        <v>5578</v>
      </c>
      <c r="H300" s="15">
        <f t="shared" si="115"/>
        <v>33</v>
      </c>
      <c r="I300" s="15">
        <f t="shared" si="115"/>
        <v>0</v>
      </c>
      <c r="J300" s="4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</row>
    <row r="301" spans="1:227" s="6" customFormat="1" ht="18" customHeight="1">
      <c r="A301" s="92" t="s">
        <v>24</v>
      </c>
      <c r="B301" s="86"/>
      <c r="C301" s="58">
        <v>2024</v>
      </c>
      <c r="D301" s="15">
        <f>SUM(E301:I301)</f>
        <v>4140</v>
      </c>
      <c r="E301" s="15">
        <v>0</v>
      </c>
      <c r="F301" s="15">
        <v>0</v>
      </c>
      <c r="G301" s="15">
        <v>0</v>
      </c>
      <c r="H301" s="15">
        <v>4140</v>
      </c>
      <c r="I301" s="15">
        <v>0</v>
      </c>
      <c r="J301" s="4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</row>
    <row r="302" spans="1:227" s="6" customFormat="1" ht="22.5" customHeight="1">
      <c r="A302" s="94"/>
      <c r="B302" s="88"/>
      <c r="C302" s="58" t="s">
        <v>16</v>
      </c>
      <c r="D302" s="15">
        <f t="shared" ref="D302:I302" si="116">SUM(D301:D301)</f>
        <v>4140</v>
      </c>
      <c r="E302" s="15">
        <f t="shared" si="116"/>
        <v>0</v>
      </c>
      <c r="F302" s="15">
        <f t="shared" si="116"/>
        <v>0</v>
      </c>
      <c r="G302" s="15">
        <f t="shared" si="116"/>
        <v>0</v>
      </c>
      <c r="H302" s="15">
        <f t="shared" si="116"/>
        <v>4140</v>
      </c>
      <c r="I302" s="15">
        <f t="shared" si="116"/>
        <v>0</v>
      </c>
      <c r="J302" s="4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  <c r="GW302" s="5"/>
      <c r="GX302" s="5"/>
      <c r="GY302" s="5"/>
      <c r="GZ302" s="5"/>
      <c r="HA302" s="5"/>
      <c r="HB302" s="5"/>
      <c r="HC302" s="5"/>
      <c r="HD302" s="5"/>
      <c r="HE302" s="5"/>
      <c r="HF302" s="5"/>
      <c r="HG302" s="5"/>
      <c r="HH302" s="5"/>
      <c r="HI302" s="5"/>
      <c r="HJ302" s="5"/>
      <c r="HK302" s="5"/>
      <c r="HL302" s="5"/>
      <c r="HM302" s="5"/>
      <c r="HN302" s="5"/>
      <c r="HO302" s="5"/>
      <c r="HP302" s="5"/>
      <c r="HQ302" s="5"/>
      <c r="HR302" s="5"/>
      <c r="HS302" s="5"/>
    </row>
    <row r="303" spans="1:227" s="62" customFormat="1">
      <c r="A303" s="92" t="s">
        <v>86</v>
      </c>
      <c r="B303" s="103"/>
      <c r="C303" s="58">
        <v>2025</v>
      </c>
      <c r="D303" s="15">
        <f t="shared" ref="D303:D305" si="117">SUM(E303:I303)</f>
        <v>1918.7</v>
      </c>
      <c r="E303" s="15">
        <v>0</v>
      </c>
      <c r="F303" s="15">
        <v>0</v>
      </c>
      <c r="G303" s="15">
        <v>1765.2</v>
      </c>
      <c r="H303" s="15">
        <v>153.5</v>
      </c>
      <c r="I303" s="15">
        <v>0</v>
      </c>
      <c r="J303" s="52"/>
      <c r="K303" s="52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61"/>
      <c r="CB303" s="61"/>
      <c r="CC303" s="61"/>
      <c r="CD303" s="61"/>
      <c r="CE303" s="61"/>
      <c r="CF303" s="61"/>
      <c r="CG303" s="61"/>
      <c r="CH303" s="61"/>
      <c r="CI303" s="61"/>
      <c r="CJ303" s="61"/>
      <c r="CK303" s="61"/>
      <c r="CL303" s="61"/>
      <c r="CM303" s="61"/>
      <c r="CN303" s="61"/>
      <c r="CO303" s="61"/>
      <c r="CP303" s="61"/>
      <c r="CQ303" s="61"/>
      <c r="CR303" s="61"/>
      <c r="CS303" s="61"/>
      <c r="CT303" s="61"/>
      <c r="CU303" s="61"/>
      <c r="CV303" s="61"/>
      <c r="CW303" s="61"/>
      <c r="CX303" s="61"/>
      <c r="CY303" s="61"/>
      <c r="CZ303" s="61"/>
      <c r="DA303" s="61"/>
      <c r="DB303" s="61"/>
      <c r="DC303" s="61"/>
      <c r="DD303" s="61"/>
      <c r="DE303" s="61"/>
      <c r="DF303" s="61"/>
      <c r="DG303" s="61"/>
      <c r="DH303" s="61"/>
      <c r="DI303" s="61"/>
      <c r="DJ303" s="61"/>
      <c r="DK303" s="61"/>
      <c r="DL303" s="61"/>
      <c r="DM303" s="61"/>
      <c r="DN303" s="61"/>
      <c r="DO303" s="61"/>
      <c r="DP303" s="61"/>
      <c r="DQ303" s="61"/>
      <c r="DR303" s="61"/>
      <c r="DS303" s="61"/>
      <c r="DT303" s="61"/>
      <c r="DU303" s="61"/>
      <c r="DV303" s="61"/>
      <c r="DW303" s="61"/>
      <c r="DX303" s="61"/>
      <c r="DY303" s="61"/>
      <c r="DZ303" s="61"/>
      <c r="EA303" s="61"/>
      <c r="EB303" s="61"/>
      <c r="EC303" s="61"/>
      <c r="ED303" s="61"/>
      <c r="EE303" s="61"/>
      <c r="EF303" s="61"/>
      <c r="EG303" s="61"/>
      <c r="EH303" s="61"/>
      <c r="EI303" s="61"/>
      <c r="EJ303" s="61"/>
      <c r="EK303" s="61"/>
      <c r="EL303" s="61"/>
      <c r="EM303" s="61"/>
      <c r="EN303" s="61"/>
      <c r="EO303" s="61"/>
      <c r="EP303" s="61"/>
      <c r="EQ303" s="61"/>
      <c r="ER303" s="61"/>
      <c r="ES303" s="61"/>
      <c r="ET303" s="61"/>
      <c r="EU303" s="61"/>
      <c r="EV303" s="61"/>
      <c r="EW303" s="61"/>
      <c r="EX303" s="61"/>
      <c r="EY303" s="61"/>
      <c r="EZ303" s="61"/>
      <c r="FA303" s="61"/>
      <c r="FB303" s="61"/>
      <c r="FC303" s="61"/>
      <c r="FD303" s="61"/>
      <c r="FE303" s="61"/>
      <c r="FF303" s="61"/>
      <c r="FG303" s="61"/>
      <c r="FH303" s="61"/>
      <c r="FI303" s="61"/>
      <c r="FJ303" s="61"/>
      <c r="FK303" s="61"/>
      <c r="FL303" s="61"/>
      <c r="FM303" s="61"/>
      <c r="FN303" s="61"/>
      <c r="FO303" s="61"/>
      <c r="FP303" s="61"/>
      <c r="FQ303" s="61"/>
      <c r="FR303" s="61"/>
      <c r="FS303" s="61"/>
      <c r="FT303" s="61"/>
      <c r="FU303" s="61"/>
      <c r="FV303" s="61"/>
      <c r="FW303" s="61"/>
      <c r="FX303" s="61"/>
      <c r="FY303" s="61"/>
      <c r="FZ303" s="61"/>
      <c r="GA303" s="61"/>
      <c r="GB303" s="61"/>
      <c r="GC303" s="61"/>
      <c r="GD303" s="61"/>
      <c r="GE303" s="61"/>
      <c r="GF303" s="61"/>
      <c r="GG303" s="61"/>
      <c r="GH303" s="61"/>
      <c r="GI303" s="61"/>
      <c r="GJ303" s="61"/>
      <c r="GK303" s="61"/>
      <c r="GL303" s="61"/>
      <c r="GM303" s="61"/>
      <c r="GN303" s="61"/>
      <c r="GO303" s="61"/>
      <c r="GP303" s="61"/>
      <c r="GQ303" s="61"/>
      <c r="GR303" s="61"/>
      <c r="GS303" s="61"/>
      <c r="GT303" s="61"/>
      <c r="GU303" s="61"/>
      <c r="GV303" s="61"/>
      <c r="GW303" s="61"/>
      <c r="GX303" s="61"/>
      <c r="GY303" s="61"/>
      <c r="GZ303" s="61"/>
      <c r="HA303" s="61"/>
      <c r="HB303" s="61"/>
      <c r="HC303" s="61"/>
      <c r="HD303" s="61"/>
      <c r="HE303" s="61"/>
      <c r="HF303" s="61"/>
      <c r="HG303" s="61"/>
      <c r="HH303" s="61"/>
      <c r="HI303" s="61"/>
      <c r="HJ303" s="61"/>
      <c r="HK303" s="61"/>
      <c r="HL303" s="61"/>
      <c r="HM303" s="61"/>
      <c r="HN303" s="61"/>
      <c r="HO303" s="61"/>
      <c r="HP303" s="61"/>
      <c r="HQ303" s="61"/>
      <c r="HR303" s="61"/>
      <c r="HS303" s="61"/>
    </row>
    <row r="304" spans="1:227" s="62" customFormat="1">
      <c r="A304" s="93"/>
      <c r="B304" s="103"/>
      <c r="C304" s="58">
        <v>2026</v>
      </c>
      <c r="D304" s="15">
        <f t="shared" si="117"/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52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1"/>
      <c r="CH304" s="61"/>
      <c r="CI304" s="61"/>
      <c r="CJ304" s="61"/>
      <c r="CK304" s="61"/>
      <c r="CL304" s="61"/>
      <c r="CM304" s="61"/>
      <c r="CN304" s="61"/>
      <c r="CO304" s="61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1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61"/>
      <c r="DU304" s="61"/>
      <c r="DV304" s="61"/>
      <c r="DW304" s="61"/>
      <c r="DX304" s="61"/>
      <c r="DY304" s="61"/>
      <c r="DZ304" s="61"/>
      <c r="EA304" s="61"/>
      <c r="EB304" s="61"/>
      <c r="EC304" s="61"/>
      <c r="ED304" s="61"/>
      <c r="EE304" s="61"/>
      <c r="EF304" s="61"/>
      <c r="EG304" s="61"/>
      <c r="EH304" s="61"/>
      <c r="EI304" s="61"/>
      <c r="EJ304" s="61"/>
      <c r="EK304" s="61"/>
      <c r="EL304" s="61"/>
      <c r="EM304" s="61"/>
      <c r="EN304" s="61"/>
      <c r="EO304" s="61"/>
      <c r="EP304" s="61"/>
      <c r="EQ304" s="61"/>
      <c r="ER304" s="61"/>
      <c r="ES304" s="61"/>
      <c r="ET304" s="61"/>
      <c r="EU304" s="61"/>
      <c r="EV304" s="61"/>
      <c r="EW304" s="61"/>
      <c r="EX304" s="61"/>
      <c r="EY304" s="61"/>
      <c r="EZ304" s="61"/>
      <c r="FA304" s="61"/>
      <c r="FB304" s="61"/>
      <c r="FC304" s="61"/>
      <c r="FD304" s="61"/>
      <c r="FE304" s="61"/>
      <c r="FF304" s="61"/>
      <c r="FG304" s="61"/>
      <c r="FH304" s="61"/>
      <c r="FI304" s="61"/>
      <c r="FJ304" s="61"/>
      <c r="FK304" s="61"/>
      <c r="FL304" s="61"/>
      <c r="FM304" s="61"/>
      <c r="FN304" s="61"/>
      <c r="FO304" s="61"/>
      <c r="FP304" s="61"/>
      <c r="FQ304" s="61"/>
      <c r="FR304" s="61"/>
      <c r="FS304" s="61"/>
      <c r="FT304" s="61"/>
      <c r="FU304" s="61"/>
      <c r="FV304" s="61"/>
      <c r="FW304" s="61"/>
      <c r="FX304" s="61"/>
      <c r="FY304" s="61"/>
      <c r="FZ304" s="61"/>
      <c r="GA304" s="61"/>
      <c r="GB304" s="61"/>
      <c r="GC304" s="61"/>
      <c r="GD304" s="61"/>
      <c r="GE304" s="61"/>
      <c r="GF304" s="61"/>
      <c r="GG304" s="61"/>
      <c r="GH304" s="61"/>
      <c r="GI304" s="61"/>
      <c r="GJ304" s="61"/>
      <c r="GK304" s="61"/>
      <c r="GL304" s="61"/>
      <c r="GM304" s="61"/>
      <c r="GN304" s="61"/>
      <c r="GO304" s="61"/>
      <c r="GP304" s="61"/>
      <c r="GQ304" s="61"/>
      <c r="GR304" s="61"/>
      <c r="GS304" s="61"/>
      <c r="GT304" s="61"/>
      <c r="GU304" s="61"/>
      <c r="GV304" s="61"/>
      <c r="GW304" s="61"/>
      <c r="GX304" s="61"/>
      <c r="GY304" s="61"/>
      <c r="GZ304" s="61"/>
      <c r="HA304" s="61"/>
      <c r="HB304" s="61"/>
      <c r="HC304" s="61"/>
      <c r="HD304" s="61"/>
      <c r="HE304" s="61"/>
      <c r="HF304" s="61"/>
      <c r="HG304" s="61"/>
      <c r="HH304" s="61"/>
      <c r="HI304" s="61"/>
      <c r="HJ304" s="61"/>
      <c r="HK304" s="61"/>
      <c r="HL304" s="61"/>
      <c r="HM304" s="61"/>
      <c r="HN304" s="61"/>
      <c r="HO304" s="61"/>
      <c r="HP304" s="61"/>
      <c r="HQ304" s="61"/>
      <c r="HR304" s="61"/>
      <c r="HS304" s="61"/>
    </row>
    <row r="305" spans="1:227" s="62" customFormat="1">
      <c r="A305" s="93"/>
      <c r="B305" s="103"/>
      <c r="C305" s="58">
        <v>2027</v>
      </c>
      <c r="D305" s="15">
        <f t="shared" si="117"/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52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61"/>
      <c r="CB305" s="61"/>
      <c r="CC305" s="61"/>
      <c r="CD305" s="61"/>
      <c r="CE305" s="61"/>
      <c r="CF305" s="61"/>
      <c r="CG305" s="61"/>
      <c r="CH305" s="61"/>
      <c r="CI305" s="61"/>
      <c r="CJ305" s="61"/>
      <c r="CK305" s="61"/>
      <c r="CL305" s="61"/>
      <c r="CM305" s="61"/>
      <c r="CN305" s="61"/>
      <c r="CO305" s="61"/>
      <c r="CP305" s="61"/>
      <c r="CQ305" s="61"/>
      <c r="CR305" s="61"/>
      <c r="CS305" s="61"/>
      <c r="CT305" s="61"/>
      <c r="CU305" s="61"/>
      <c r="CV305" s="61"/>
      <c r="CW305" s="61"/>
      <c r="CX305" s="61"/>
      <c r="CY305" s="61"/>
      <c r="CZ305" s="61"/>
      <c r="DA305" s="61"/>
      <c r="DB305" s="61"/>
      <c r="DC305" s="61"/>
      <c r="DD305" s="61"/>
      <c r="DE305" s="61"/>
      <c r="DF305" s="61"/>
      <c r="DG305" s="61"/>
      <c r="DH305" s="61"/>
      <c r="DI305" s="61"/>
      <c r="DJ305" s="61"/>
      <c r="DK305" s="61"/>
      <c r="DL305" s="61"/>
      <c r="DM305" s="61"/>
      <c r="DN305" s="61"/>
      <c r="DO305" s="61"/>
      <c r="DP305" s="61"/>
      <c r="DQ305" s="61"/>
      <c r="DR305" s="61"/>
      <c r="DS305" s="61"/>
      <c r="DT305" s="61"/>
      <c r="DU305" s="61"/>
      <c r="DV305" s="61"/>
      <c r="DW305" s="61"/>
      <c r="DX305" s="61"/>
      <c r="DY305" s="61"/>
      <c r="DZ305" s="61"/>
      <c r="EA305" s="61"/>
      <c r="EB305" s="61"/>
      <c r="EC305" s="61"/>
      <c r="ED305" s="61"/>
      <c r="EE305" s="61"/>
      <c r="EF305" s="61"/>
      <c r="EG305" s="61"/>
      <c r="EH305" s="61"/>
      <c r="EI305" s="61"/>
      <c r="EJ305" s="61"/>
      <c r="EK305" s="61"/>
      <c r="EL305" s="61"/>
      <c r="EM305" s="61"/>
      <c r="EN305" s="61"/>
      <c r="EO305" s="61"/>
      <c r="EP305" s="61"/>
      <c r="EQ305" s="61"/>
      <c r="ER305" s="61"/>
      <c r="ES305" s="61"/>
      <c r="ET305" s="61"/>
      <c r="EU305" s="61"/>
      <c r="EV305" s="61"/>
      <c r="EW305" s="61"/>
      <c r="EX305" s="61"/>
      <c r="EY305" s="61"/>
      <c r="EZ305" s="61"/>
      <c r="FA305" s="61"/>
      <c r="FB305" s="61"/>
      <c r="FC305" s="61"/>
      <c r="FD305" s="61"/>
      <c r="FE305" s="61"/>
      <c r="FF305" s="61"/>
      <c r="FG305" s="61"/>
      <c r="FH305" s="61"/>
      <c r="FI305" s="61"/>
      <c r="FJ305" s="61"/>
      <c r="FK305" s="61"/>
      <c r="FL305" s="61"/>
      <c r="FM305" s="61"/>
      <c r="FN305" s="61"/>
      <c r="FO305" s="61"/>
      <c r="FP305" s="61"/>
      <c r="FQ305" s="61"/>
      <c r="FR305" s="61"/>
      <c r="FS305" s="61"/>
      <c r="FT305" s="61"/>
      <c r="FU305" s="61"/>
      <c r="FV305" s="61"/>
      <c r="FW305" s="61"/>
      <c r="FX305" s="61"/>
      <c r="FY305" s="61"/>
      <c r="FZ305" s="61"/>
      <c r="GA305" s="61"/>
      <c r="GB305" s="61"/>
      <c r="GC305" s="61"/>
      <c r="GD305" s="61"/>
      <c r="GE305" s="61"/>
      <c r="GF305" s="61"/>
      <c r="GG305" s="61"/>
      <c r="GH305" s="61"/>
      <c r="GI305" s="61"/>
      <c r="GJ305" s="61"/>
      <c r="GK305" s="61"/>
      <c r="GL305" s="61"/>
      <c r="GM305" s="61"/>
      <c r="GN305" s="61"/>
      <c r="GO305" s="61"/>
      <c r="GP305" s="61"/>
      <c r="GQ305" s="61"/>
      <c r="GR305" s="61"/>
      <c r="GS305" s="61"/>
      <c r="GT305" s="61"/>
      <c r="GU305" s="61"/>
      <c r="GV305" s="61"/>
      <c r="GW305" s="61"/>
      <c r="GX305" s="61"/>
      <c r="GY305" s="61"/>
      <c r="GZ305" s="61"/>
      <c r="HA305" s="61"/>
      <c r="HB305" s="61"/>
      <c r="HC305" s="61"/>
      <c r="HD305" s="61"/>
      <c r="HE305" s="61"/>
      <c r="HF305" s="61"/>
      <c r="HG305" s="61"/>
      <c r="HH305" s="61"/>
      <c r="HI305" s="61"/>
      <c r="HJ305" s="61"/>
      <c r="HK305" s="61"/>
      <c r="HL305" s="61"/>
      <c r="HM305" s="61"/>
      <c r="HN305" s="61"/>
      <c r="HO305" s="61"/>
      <c r="HP305" s="61"/>
      <c r="HQ305" s="61"/>
      <c r="HR305" s="61"/>
      <c r="HS305" s="61"/>
    </row>
    <row r="306" spans="1:227" s="6" customFormat="1">
      <c r="A306" s="94"/>
      <c r="B306" s="103"/>
      <c r="C306" s="58" t="s">
        <v>16</v>
      </c>
      <c r="D306" s="15">
        <f t="shared" ref="D306:I306" si="118">SUM(D303:D305)</f>
        <v>1918.7</v>
      </c>
      <c r="E306" s="15">
        <f t="shared" si="118"/>
        <v>0</v>
      </c>
      <c r="F306" s="15">
        <f t="shared" si="118"/>
        <v>0</v>
      </c>
      <c r="G306" s="15">
        <f t="shared" si="118"/>
        <v>1765.2</v>
      </c>
      <c r="H306" s="15">
        <f t="shared" si="118"/>
        <v>153.5</v>
      </c>
      <c r="I306" s="15">
        <f t="shared" si="118"/>
        <v>0</v>
      </c>
      <c r="J306" s="4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</row>
    <row r="307" spans="1:227" s="6" customFormat="1">
      <c r="A307" s="92" t="s">
        <v>85</v>
      </c>
      <c r="B307" s="103"/>
      <c r="C307" s="58">
        <v>2025</v>
      </c>
      <c r="D307" s="15">
        <f t="shared" ref="D307:D309" si="119">SUM(E307:I307)</f>
        <v>0</v>
      </c>
      <c r="E307" s="15">
        <v>0</v>
      </c>
      <c r="F307" s="15">
        <v>0</v>
      </c>
      <c r="G307" s="15">
        <f>799.4-799.4</f>
        <v>0</v>
      </c>
      <c r="H307" s="15">
        <v>0</v>
      </c>
      <c r="I307" s="15">
        <v>0</v>
      </c>
      <c r="J307" s="5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</row>
    <row r="308" spans="1:227" s="6" customFormat="1">
      <c r="A308" s="93"/>
      <c r="B308" s="103"/>
      <c r="C308" s="58">
        <v>2026</v>
      </c>
      <c r="D308" s="15">
        <f t="shared" si="119"/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4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</row>
    <row r="309" spans="1:227" s="6" customFormat="1">
      <c r="A309" s="93"/>
      <c r="B309" s="103"/>
      <c r="C309" s="58">
        <v>2027</v>
      </c>
      <c r="D309" s="15">
        <f t="shared" si="119"/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4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</row>
    <row r="310" spans="1:227" s="6" customFormat="1">
      <c r="A310" s="94"/>
      <c r="B310" s="103"/>
      <c r="C310" s="58" t="s">
        <v>16</v>
      </c>
      <c r="D310" s="15">
        <f t="shared" ref="D310:I310" si="120">SUM(D307:D309)</f>
        <v>0</v>
      </c>
      <c r="E310" s="15">
        <f t="shared" si="120"/>
        <v>0</v>
      </c>
      <c r="F310" s="15">
        <f t="shared" si="120"/>
        <v>0</v>
      </c>
      <c r="G310" s="15">
        <f t="shared" si="120"/>
        <v>0</v>
      </c>
      <c r="H310" s="15">
        <f t="shared" si="120"/>
        <v>0</v>
      </c>
      <c r="I310" s="15">
        <f t="shared" si="120"/>
        <v>0</v>
      </c>
      <c r="J310" s="4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</row>
    <row r="311" spans="1:227" s="6" customFormat="1" ht="28.5" customHeight="1">
      <c r="A311" s="112" t="s">
        <v>74</v>
      </c>
      <c r="B311" s="113"/>
      <c r="C311" s="113"/>
      <c r="D311" s="113"/>
      <c r="E311" s="113"/>
      <c r="F311" s="113"/>
      <c r="G311" s="113"/>
      <c r="H311" s="113"/>
      <c r="I311" s="114"/>
      <c r="J311" s="44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</row>
    <row r="312" spans="1:227" s="6" customFormat="1">
      <c r="A312" s="100" t="s">
        <v>16</v>
      </c>
      <c r="B312" s="91"/>
      <c r="C312" s="57">
        <v>2022</v>
      </c>
      <c r="D312" s="16">
        <f t="shared" ref="D312:I313" si="121">D319</f>
        <v>1761.2</v>
      </c>
      <c r="E312" s="16">
        <f t="shared" si="121"/>
        <v>0</v>
      </c>
      <c r="F312" s="16">
        <f t="shared" si="121"/>
        <v>0</v>
      </c>
      <c r="G312" s="16">
        <f t="shared" si="121"/>
        <v>0</v>
      </c>
      <c r="H312" s="16">
        <f t="shared" si="121"/>
        <v>1761.2</v>
      </c>
      <c r="I312" s="16">
        <f t="shared" si="121"/>
        <v>0</v>
      </c>
      <c r="J312" s="4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</row>
    <row r="313" spans="1:227" s="6" customFormat="1">
      <c r="A313" s="110"/>
      <c r="B313" s="91"/>
      <c r="C313" s="57">
        <v>2023</v>
      </c>
      <c r="D313" s="16">
        <f t="shared" si="121"/>
        <v>0</v>
      </c>
      <c r="E313" s="16">
        <f t="shared" si="121"/>
        <v>0</v>
      </c>
      <c r="F313" s="16">
        <f t="shared" si="121"/>
        <v>0</v>
      </c>
      <c r="G313" s="16">
        <f t="shared" si="121"/>
        <v>0</v>
      </c>
      <c r="H313" s="16">
        <f t="shared" si="121"/>
        <v>0</v>
      </c>
      <c r="I313" s="16">
        <f t="shared" si="121"/>
        <v>0</v>
      </c>
      <c r="J313" s="4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</row>
    <row r="314" spans="1:227" s="6" customFormat="1">
      <c r="A314" s="110"/>
      <c r="B314" s="91"/>
      <c r="C314" s="57">
        <v>2024</v>
      </c>
      <c r="D314" s="16">
        <f t="shared" ref="D314:I317" si="122">D321+D326</f>
        <v>0</v>
      </c>
      <c r="E314" s="16">
        <f t="shared" si="122"/>
        <v>0</v>
      </c>
      <c r="F314" s="16">
        <f t="shared" si="122"/>
        <v>0</v>
      </c>
      <c r="G314" s="16">
        <f t="shared" si="122"/>
        <v>0</v>
      </c>
      <c r="H314" s="16">
        <f t="shared" si="122"/>
        <v>0</v>
      </c>
      <c r="I314" s="16">
        <f t="shared" si="122"/>
        <v>0</v>
      </c>
      <c r="J314" s="4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</row>
    <row r="315" spans="1:227" s="72" customFormat="1">
      <c r="A315" s="110"/>
      <c r="B315" s="91"/>
      <c r="C315" s="57">
        <v>2025</v>
      </c>
      <c r="D315" s="16">
        <f>SUM(E315:I315)</f>
        <v>9218.5</v>
      </c>
      <c r="E315" s="16">
        <f t="shared" si="122"/>
        <v>0</v>
      </c>
      <c r="F315" s="16">
        <f t="shared" si="122"/>
        <v>0</v>
      </c>
      <c r="G315" s="16">
        <f t="shared" si="122"/>
        <v>2300</v>
      </c>
      <c r="H315" s="16">
        <f t="shared" si="122"/>
        <v>6918.5</v>
      </c>
      <c r="I315" s="16">
        <f t="shared" si="122"/>
        <v>0</v>
      </c>
      <c r="J315" s="51"/>
      <c r="K315" s="51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  <c r="AJ315" s="73"/>
      <c r="AK315" s="73"/>
      <c r="AL315" s="73"/>
      <c r="AM315" s="73"/>
      <c r="AN315" s="73"/>
      <c r="AO315" s="73"/>
      <c r="AP315" s="73"/>
      <c r="AQ315" s="73"/>
      <c r="AR315" s="73"/>
      <c r="AS315" s="73"/>
      <c r="AT315" s="73"/>
      <c r="AU315" s="73"/>
      <c r="AV315" s="73"/>
      <c r="AW315" s="73"/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73"/>
      <c r="BL315" s="73"/>
      <c r="BM315" s="73"/>
      <c r="BN315" s="73"/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  <c r="CI315" s="73"/>
      <c r="CJ315" s="73"/>
      <c r="CK315" s="73"/>
      <c r="CL315" s="73"/>
      <c r="CM315" s="73"/>
      <c r="CN315" s="73"/>
      <c r="CO315" s="73"/>
      <c r="CP315" s="73"/>
      <c r="CQ315" s="73"/>
      <c r="CR315" s="73"/>
      <c r="CS315" s="73"/>
      <c r="CT315" s="73"/>
      <c r="CU315" s="73"/>
      <c r="CV315" s="73"/>
      <c r="CW315" s="73"/>
      <c r="CX315" s="73"/>
      <c r="CY315" s="73"/>
      <c r="CZ315" s="73"/>
      <c r="DA315" s="73"/>
      <c r="DB315" s="73"/>
      <c r="DC315" s="73"/>
      <c r="DD315" s="73"/>
      <c r="DE315" s="73"/>
      <c r="DF315" s="73"/>
      <c r="DG315" s="73"/>
      <c r="DH315" s="73"/>
      <c r="DI315" s="73"/>
      <c r="DJ315" s="73"/>
      <c r="DK315" s="73"/>
      <c r="DL315" s="73"/>
      <c r="DM315" s="73"/>
      <c r="DN315" s="73"/>
      <c r="DO315" s="73"/>
      <c r="DP315" s="73"/>
      <c r="DQ315" s="73"/>
      <c r="DR315" s="73"/>
      <c r="DS315" s="73"/>
      <c r="DT315" s="73"/>
      <c r="DU315" s="73"/>
      <c r="DV315" s="73"/>
      <c r="DW315" s="73"/>
      <c r="DX315" s="73"/>
      <c r="DY315" s="73"/>
      <c r="DZ315" s="73"/>
      <c r="EA315" s="73"/>
      <c r="EB315" s="73"/>
      <c r="EC315" s="73"/>
      <c r="ED315" s="73"/>
      <c r="EE315" s="73"/>
      <c r="EF315" s="73"/>
      <c r="EG315" s="73"/>
      <c r="EH315" s="73"/>
      <c r="EI315" s="73"/>
      <c r="EJ315" s="73"/>
      <c r="EK315" s="73"/>
      <c r="EL315" s="73"/>
      <c r="EM315" s="73"/>
      <c r="EN315" s="73"/>
      <c r="EO315" s="73"/>
      <c r="EP315" s="73"/>
      <c r="EQ315" s="73"/>
      <c r="ER315" s="73"/>
      <c r="ES315" s="73"/>
      <c r="ET315" s="73"/>
      <c r="EU315" s="73"/>
      <c r="EV315" s="73"/>
      <c r="EW315" s="73"/>
      <c r="EX315" s="73"/>
      <c r="EY315" s="73"/>
      <c r="EZ315" s="73"/>
      <c r="FA315" s="73"/>
      <c r="FB315" s="73"/>
      <c r="FC315" s="73"/>
      <c r="FD315" s="73"/>
      <c r="FE315" s="73"/>
      <c r="FF315" s="73"/>
      <c r="FG315" s="73"/>
      <c r="FH315" s="73"/>
      <c r="FI315" s="73"/>
      <c r="FJ315" s="73"/>
      <c r="FK315" s="73"/>
      <c r="FL315" s="73"/>
      <c r="FM315" s="73"/>
      <c r="FN315" s="73"/>
      <c r="FO315" s="73"/>
      <c r="FP315" s="73"/>
      <c r="FQ315" s="73"/>
      <c r="FR315" s="73"/>
      <c r="FS315" s="73"/>
      <c r="FT315" s="73"/>
      <c r="FU315" s="73"/>
      <c r="FV315" s="73"/>
      <c r="FW315" s="73"/>
      <c r="FX315" s="73"/>
      <c r="FY315" s="73"/>
      <c r="FZ315" s="73"/>
      <c r="GA315" s="73"/>
      <c r="GB315" s="73"/>
      <c r="GC315" s="73"/>
      <c r="GD315" s="73"/>
      <c r="GE315" s="73"/>
      <c r="GF315" s="73"/>
      <c r="GG315" s="73"/>
      <c r="GH315" s="73"/>
      <c r="GI315" s="73"/>
      <c r="GJ315" s="73"/>
      <c r="GK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</row>
    <row r="316" spans="1:227" s="72" customFormat="1">
      <c r="A316" s="110"/>
      <c r="B316" s="91"/>
      <c r="C316" s="57">
        <v>2026</v>
      </c>
      <c r="D316" s="16">
        <f>SUM(E316:I316)</f>
        <v>0</v>
      </c>
      <c r="E316" s="16">
        <f t="shared" si="122"/>
        <v>0</v>
      </c>
      <c r="F316" s="16">
        <f t="shared" si="122"/>
        <v>0</v>
      </c>
      <c r="G316" s="16">
        <f t="shared" si="122"/>
        <v>0</v>
      </c>
      <c r="H316" s="16">
        <f t="shared" si="122"/>
        <v>0</v>
      </c>
      <c r="I316" s="16">
        <f t="shared" si="122"/>
        <v>0</v>
      </c>
      <c r="J316" s="51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3"/>
      <c r="AM316" s="73"/>
      <c r="AN316" s="73"/>
      <c r="AO316" s="73"/>
      <c r="AP316" s="73"/>
      <c r="AQ316" s="73"/>
      <c r="AR316" s="73"/>
      <c r="AS316" s="73"/>
      <c r="AT316" s="73"/>
      <c r="AU316" s="73"/>
      <c r="AV316" s="73"/>
      <c r="AW316" s="73"/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73"/>
      <c r="BL316" s="73"/>
      <c r="BM316" s="73"/>
      <c r="BN316" s="73"/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  <c r="CI316" s="73"/>
      <c r="CJ316" s="73"/>
      <c r="CK316" s="73"/>
      <c r="CL316" s="73"/>
      <c r="CM316" s="73"/>
      <c r="CN316" s="73"/>
      <c r="CO316" s="73"/>
      <c r="CP316" s="73"/>
      <c r="CQ316" s="73"/>
      <c r="CR316" s="73"/>
      <c r="CS316" s="73"/>
      <c r="CT316" s="73"/>
      <c r="CU316" s="73"/>
      <c r="CV316" s="73"/>
      <c r="CW316" s="73"/>
      <c r="CX316" s="73"/>
      <c r="CY316" s="73"/>
      <c r="CZ316" s="73"/>
      <c r="DA316" s="73"/>
      <c r="DB316" s="73"/>
      <c r="DC316" s="73"/>
      <c r="DD316" s="73"/>
      <c r="DE316" s="73"/>
      <c r="DF316" s="73"/>
      <c r="DG316" s="73"/>
      <c r="DH316" s="73"/>
      <c r="DI316" s="73"/>
      <c r="DJ316" s="73"/>
      <c r="DK316" s="73"/>
      <c r="DL316" s="73"/>
      <c r="DM316" s="73"/>
      <c r="DN316" s="73"/>
      <c r="DO316" s="73"/>
      <c r="DP316" s="73"/>
      <c r="DQ316" s="73"/>
      <c r="DR316" s="73"/>
      <c r="DS316" s="73"/>
      <c r="DT316" s="73"/>
      <c r="DU316" s="73"/>
      <c r="DV316" s="73"/>
      <c r="DW316" s="73"/>
      <c r="DX316" s="73"/>
      <c r="DY316" s="73"/>
      <c r="DZ316" s="73"/>
      <c r="EA316" s="73"/>
      <c r="EB316" s="73"/>
      <c r="EC316" s="73"/>
      <c r="ED316" s="73"/>
      <c r="EE316" s="73"/>
      <c r="EF316" s="73"/>
      <c r="EG316" s="73"/>
      <c r="EH316" s="73"/>
      <c r="EI316" s="73"/>
      <c r="EJ316" s="73"/>
      <c r="EK316" s="73"/>
      <c r="EL316" s="73"/>
      <c r="EM316" s="73"/>
      <c r="EN316" s="73"/>
      <c r="EO316" s="73"/>
      <c r="EP316" s="73"/>
      <c r="EQ316" s="73"/>
      <c r="ER316" s="73"/>
      <c r="ES316" s="73"/>
      <c r="ET316" s="73"/>
      <c r="EU316" s="73"/>
      <c r="EV316" s="73"/>
      <c r="EW316" s="73"/>
      <c r="EX316" s="73"/>
      <c r="EY316" s="73"/>
      <c r="EZ316" s="73"/>
      <c r="FA316" s="73"/>
      <c r="FB316" s="73"/>
      <c r="FC316" s="73"/>
      <c r="FD316" s="73"/>
      <c r="FE316" s="73"/>
      <c r="FF316" s="73"/>
      <c r="FG316" s="73"/>
      <c r="FH316" s="73"/>
      <c r="FI316" s="73"/>
      <c r="FJ316" s="73"/>
      <c r="FK316" s="73"/>
      <c r="FL316" s="73"/>
      <c r="FM316" s="73"/>
      <c r="FN316" s="73"/>
      <c r="FO316" s="73"/>
      <c r="FP316" s="73"/>
      <c r="FQ316" s="73"/>
      <c r="FR316" s="73"/>
      <c r="FS316" s="73"/>
      <c r="FT316" s="73"/>
      <c r="FU316" s="73"/>
      <c r="FV316" s="73"/>
      <c r="FW316" s="73"/>
      <c r="FX316" s="73"/>
      <c r="FY316" s="73"/>
      <c r="FZ316" s="73"/>
      <c r="GA316" s="73"/>
      <c r="GB316" s="73"/>
      <c r="GC316" s="73"/>
      <c r="GD316" s="73"/>
      <c r="GE316" s="73"/>
      <c r="GF316" s="73"/>
      <c r="GG316" s="73"/>
      <c r="GH316" s="73"/>
      <c r="GI316" s="73"/>
      <c r="GJ316" s="73"/>
      <c r="GK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</row>
    <row r="317" spans="1:227" s="72" customFormat="1">
      <c r="A317" s="110"/>
      <c r="B317" s="91"/>
      <c r="C317" s="57">
        <v>2027</v>
      </c>
      <c r="D317" s="16">
        <f>SUM(E317:I317)</f>
        <v>0</v>
      </c>
      <c r="E317" s="16">
        <f t="shared" si="122"/>
        <v>0</v>
      </c>
      <c r="F317" s="16">
        <f t="shared" si="122"/>
        <v>0</v>
      </c>
      <c r="G317" s="16">
        <f t="shared" si="122"/>
        <v>0</v>
      </c>
      <c r="H317" s="16">
        <f t="shared" si="122"/>
        <v>0</v>
      </c>
      <c r="I317" s="16">
        <f t="shared" si="122"/>
        <v>0</v>
      </c>
      <c r="J317" s="51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  <c r="AJ317" s="73"/>
      <c r="AK317" s="73"/>
      <c r="AL317" s="73"/>
      <c r="AM317" s="73"/>
      <c r="AN317" s="73"/>
      <c r="AO317" s="73"/>
      <c r="AP317" s="73"/>
      <c r="AQ317" s="73"/>
      <c r="AR317" s="73"/>
      <c r="AS317" s="73"/>
      <c r="AT317" s="73"/>
      <c r="AU317" s="73"/>
      <c r="AV317" s="73"/>
      <c r="AW317" s="73"/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73"/>
      <c r="BL317" s="73"/>
      <c r="BM317" s="73"/>
      <c r="BN317" s="73"/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  <c r="CI317" s="73"/>
      <c r="CJ317" s="73"/>
      <c r="CK317" s="73"/>
      <c r="CL317" s="73"/>
      <c r="CM317" s="73"/>
      <c r="CN317" s="73"/>
      <c r="CO317" s="73"/>
      <c r="CP317" s="73"/>
      <c r="CQ317" s="73"/>
      <c r="CR317" s="73"/>
      <c r="CS317" s="73"/>
      <c r="CT317" s="73"/>
      <c r="CU317" s="73"/>
      <c r="CV317" s="73"/>
      <c r="CW317" s="73"/>
      <c r="CX317" s="73"/>
      <c r="CY317" s="73"/>
      <c r="CZ317" s="73"/>
      <c r="DA317" s="73"/>
      <c r="DB317" s="73"/>
      <c r="DC317" s="73"/>
      <c r="DD317" s="73"/>
      <c r="DE317" s="73"/>
      <c r="DF317" s="73"/>
      <c r="DG317" s="73"/>
      <c r="DH317" s="73"/>
      <c r="DI317" s="73"/>
      <c r="DJ317" s="73"/>
      <c r="DK317" s="73"/>
      <c r="DL317" s="73"/>
      <c r="DM317" s="73"/>
      <c r="DN317" s="73"/>
      <c r="DO317" s="73"/>
      <c r="DP317" s="73"/>
      <c r="DQ317" s="73"/>
      <c r="DR317" s="73"/>
      <c r="DS317" s="73"/>
      <c r="DT317" s="73"/>
      <c r="DU317" s="73"/>
      <c r="DV317" s="73"/>
      <c r="DW317" s="73"/>
      <c r="DX317" s="73"/>
      <c r="DY317" s="73"/>
      <c r="DZ317" s="73"/>
      <c r="EA317" s="73"/>
      <c r="EB317" s="73"/>
      <c r="EC317" s="73"/>
      <c r="ED317" s="73"/>
      <c r="EE317" s="73"/>
      <c r="EF317" s="73"/>
      <c r="EG317" s="73"/>
      <c r="EH317" s="73"/>
      <c r="EI317" s="73"/>
      <c r="EJ317" s="73"/>
      <c r="EK317" s="73"/>
      <c r="EL317" s="73"/>
      <c r="EM317" s="73"/>
      <c r="EN317" s="73"/>
      <c r="EO317" s="73"/>
      <c r="EP317" s="73"/>
      <c r="EQ317" s="73"/>
      <c r="ER317" s="73"/>
      <c r="ES317" s="73"/>
      <c r="ET317" s="73"/>
      <c r="EU317" s="73"/>
      <c r="EV317" s="73"/>
      <c r="EW317" s="73"/>
      <c r="EX317" s="73"/>
      <c r="EY317" s="73"/>
      <c r="EZ317" s="73"/>
      <c r="FA317" s="73"/>
      <c r="FB317" s="73"/>
      <c r="FC317" s="73"/>
      <c r="FD317" s="73"/>
      <c r="FE317" s="73"/>
      <c r="FF317" s="73"/>
      <c r="FG317" s="73"/>
      <c r="FH317" s="73"/>
      <c r="FI317" s="73"/>
      <c r="FJ317" s="73"/>
      <c r="FK317" s="73"/>
      <c r="FL317" s="73"/>
      <c r="FM317" s="73"/>
      <c r="FN317" s="73"/>
      <c r="FO317" s="73"/>
      <c r="FP317" s="73"/>
      <c r="FQ317" s="73"/>
      <c r="FR317" s="73"/>
      <c r="FS317" s="73"/>
      <c r="FT317" s="73"/>
      <c r="FU317" s="73"/>
      <c r="FV317" s="73"/>
      <c r="FW317" s="73"/>
      <c r="FX317" s="73"/>
      <c r="FY317" s="73"/>
      <c r="FZ317" s="73"/>
      <c r="GA317" s="73"/>
      <c r="GB317" s="73"/>
      <c r="GC317" s="73"/>
      <c r="GD317" s="73"/>
      <c r="GE317" s="73"/>
      <c r="GF317" s="73"/>
      <c r="GG317" s="73"/>
      <c r="GH317" s="73"/>
      <c r="GI317" s="73"/>
      <c r="GJ317" s="73"/>
      <c r="GK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</row>
    <row r="318" spans="1:227" s="6" customFormat="1">
      <c r="A318" s="101"/>
      <c r="B318" s="91"/>
      <c r="C318" s="57" t="s">
        <v>16</v>
      </c>
      <c r="D318" s="16">
        <f>SUM(D312:D315)</f>
        <v>10979.7</v>
      </c>
      <c r="E318" s="16">
        <f t="shared" ref="E318:I318" si="123">SUM(E312:E315)</f>
        <v>0</v>
      </c>
      <c r="F318" s="16">
        <f t="shared" si="123"/>
        <v>0</v>
      </c>
      <c r="G318" s="16">
        <f t="shared" si="123"/>
        <v>2300</v>
      </c>
      <c r="H318" s="16">
        <f t="shared" si="123"/>
        <v>8679.7000000000007</v>
      </c>
      <c r="I318" s="16">
        <f t="shared" si="123"/>
        <v>0</v>
      </c>
      <c r="J318" s="4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</row>
    <row r="319" spans="1:227" s="6" customFormat="1" ht="18.75" customHeight="1">
      <c r="A319" s="92" t="s">
        <v>55</v>
      </c>
      <c r="B319" s="103"/>
      <c r="C319" s="58">
        <v>2022</v>
      </c>
      <c r="D319" s="15">
        <f>SUM(E319:I319)</f>
        <v>1761.2</v>
      </c>
      <c r="E319" s="15">
        <v>0</v>
      </c>
      <c r="F319" s="15">
        <v>0</v>
      </c>
      <c r="G319" s="15">
        <v>0</v>
      </c>
      <c r="H319" s="15">
        <v>1761.2</v>
      </c>
      <c r="I319" s="15">
        <v>0</v>
      </c>
      <c r="J319" s="4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  <c r="HK319" s="5"/>
      <c r="HL319" s="5"/>
      <c r="HM319" s="5"/>
      <c r="HN319" s="5"/>
      <c r="HO319" s="5"/>
      <c r="HP319" s="5"/>
      <c r="HQ319" s="5"/>
      <c r="HR319" s="5"/>
      <c r="HS319" s="5"/>
    </row>
    <row r="320" spans="1:227" s="6" customFormat="1">
      <c r="A320" s="93"/>
      <c r="B320" s="103"/>
      <c r="C320" s="58">
        <v>2023</v>
      </c>
      <c r="D320" s="15">
        <f>SUM(E320:I320)</f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4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  <c r="HC320" s="5"/>
      <c r="HD320" s="5"/>
      <c r="HE320" s="5"/>
      <c r="HF320" s="5"/>
      <c r="HG320" s="5"/>
      <c r="HH320" s="5"/>
      <c r="HI320" s="5"/>
      <c r="HJ320" s="5"/>
      <c r="HK320" s="5"/>
      <c r="HL320" s="5"/>
      <c r="HM320" s="5"/>
      <c r="HN320" s="5"/>
      <c r="HO320" s="5"/>
      <c r="HP320" s="5"/>
      <c r="HQ320" s="5"/>
      <c r="HR320" s="5"/>
      <c r="HS320" s="5"/>
    </row>
    <row r="321" spans="1:227" s="6" customFormat="1">
      <c r="A321" s="93"/>
      <c r="B321" s="103"/>
      <c r="C321" s="58">
        <v>2024</v>
      </c>
      <c r="D321" s="15">
        <f>SUM(E321:I321)</f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4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  <c r="HC321" s="5"/>
      <c r="HD321" s="5"/>
      <c r="HE321" s="5"/>
      <c r="HF321" s="5"/>
      <c r="HG321" s="5"/>
      <c r="HH321" s="5"/>
      <c r="HI321" s="5"/>
      <c r="HJ321" s="5"/>
      <c r="HK321" s="5"/>
      <c r="HL321" s="5"/>
      <c r="HM321" s="5"/>
      <c r="HN321" s="5"/>
      <c r="HO321" s="5"/>
      <c r="HP321" s="5"/>
      <c r="HQ321" s="5"/>
      <c r="HR321" s="5"/>
      <c r="HS321" s="5"/>
    </row>
    <row r="322" spans="1:227" s="62" customFormat="1">
      <c r="A322" s="93"/>
      <c r="B322" s="103"/>
      <c r="C322" s="58">
        <v>2025</v>
      </c>
      <c r="D322" s="15">
        <f>SUM(E322:I322)</f>
        <v>2500</v>
      </c>
      <c r="E322" s="15">
        <v>0</v>
      </c>
      <c r="F322" s="15">
        <v>0</v>
      </c>
      <c r="G322" s="15">
        <v>2300</v>
      </c>
      <c r="H322" s="15">
        <v>200</v>
      </c>
      <c r="I322" s="15">
        <v>0</v>
      </c>
      <c r="J322" s="52"/>
      <c r="K322" s="52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1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1"/>
      <c r="CH322" s="61"/>
      <c r="CI322" s="61"/>
      <c r="CJ322" s="61"/>
      <c r="CK322" s="61"/>
      <c r="CL322" s="61"/>
      <c r="CM322" s="61"/>
      <c r="CN322" s="61"/>
      <c r="CO322" s="61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1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61"/>
      <c r="DU322" s="61"/>
      <c r="DV322" s="61"/>
      <c r="DW322" s="61"/>
      <c r="DX322" s="61"/>
      <c r="DY322" s="61"/>
      <c r="DZ322" s="61"/>
      <c r="EA322" s="61"/>
      <c r="EB322" s="61"/>
      <c r="EC322" s="61"/>
      <c r="ED322" s="61"/>
      <c r="EE322" s="61"/>
      <c r="EF322" s="61"/>
      <c r="EG322" s="61"/>
      <c r="EH322" s="61"/>
      <c r="EI322" s="61"/>
      <c r="EJ322" s="61"/>
      <c r="EK322" s="61"/>
      <c r="EL322" s="61"/>
      <c r="EM322" s="61"/>
      <c r="EN322" s="61"/>
      <c r="EO322" s="61"/>
      <c r="EP322" s="61"/>
      <c r="EQ322" s="61"/>
      <c r="ER322" s="61"/>
      <c r="ES322" s="61"/>
      <c r="ET322" s="61"/>
      <c r="EU322" s="61"/>
      <c r="EV322" s="61"/>
      <c r="EW322" s="61"/>
      <c r="EX322" s="61"/>
      <c r="EY322" s="61"/>
      <c r="EZ322" s="61"/>
      <c r="FA322" s="61"/>
      <c r="FB322" s="61"/>
      <c r="FC322" s="61"/>
      <c r="FD322" s="61"/>
      <c r="FE322" s="61"/>
      <c r="FF322" s="61"/>
      <c r="FG322" s="61"/>
      <c r="FH322" s="61"/>
      <c r="FI322" s="61"/>
      <c r="FJ322" s="61"/>
      <c r="FK322" s="61"/>
      <c r="FL322" s="61"/>
      <c r="FM322" s="61"/>
      <c r="FN322" s="61"/>
      <c r="FO322" s="61"/>
      <c r="FP322" s="61"/>
      <c r="FQ322" s="61"/>
      <c r="FR322" s="61"/>
      <c r="FS322" s="61"/>
      <c r="FT322" s="61"/>
      <c r="FU322" s="61"/>
      <c r="FV322" s="61"/>
      <c r="FW322" s="61"/>
      <c r="FX322" s="61"/>
      <c r="FY322" s="61"/>
      <c r="FZ322" s="61"/>
      <c r="GA322" s="61"/>
      <c r="GB322" s="61"/>
      <c r="GC322" s="61"/>
      <c r="GD322" s="61"/>
      <c r="GE322" s="61"/>
      <c r="GF322" s="61"/>
      <c r="GG322" s="61"/>
      <c r="GH322" s="61"/>
      <c r="GI322" s="61"/>
      <c r="GJ322" s="61"/>
      <c r="GK322" s="61"/>
      <c r="GL322" s="61"/>
      <c r="GM322" s="61"/>
      <c r="GN322" s="61"/>
      <c r="GO322" s="61"/>
      <c r="GP322" s="61"/>
      <c r="GQ322" s="61"/>
      <c r="GR322" s="61"/>
      <c r="GS322" s="61"/>
      <c r="GT322" s="61"/>
      <c r="GU322" s="61"/>
      <c r="GV322" s="61"/>
      <c r="GW322" s="61"/>
      <c r="GX322" s="61"/>
      <c r="GY322" s="61"/>
      <c r="GZ322" s="61"/>
      <c r="HA322" s="61"/>
      <c r="HB322" s="61"/>
      <c r="HC322" s="61"/>
      <c r="HD322" s="61"/>
      <c r="HE322" s="61"/>
      <c r="HF322" s="61"/>
      <c r="HG322" s="61"/>
      <c r="HH322" s="61"/>
      <c r="HI322" s="61"/>
      <c r="HJ322" s="61"/>
      <c r="HK322" s="61"/>
      <c r="HL322" s="61"/>
      <c r="HM322" s="61"/>
      <c r="HN322" s="61"/>
      <c r="HO322" s="61"/>
      <c r="HP322" s="61"/>
      <c r="HQ322" s="61"/>
      <c r="HR322" s="61"/>
      <c r="HS322" s="61"/>
    </row>
    <row r="323" spans="1:227" s="62" customFormat="1">
      <c r="A323" s="93"/>
      <c r="B323" s="103"/>
      <c r="C323" s="58">
        <v>2026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52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61"/>
      <c r="BN323" s="61"/>
      <c r="BO323" s="61"/>
      <c r="BP323" s="61"/>
      <c r="BQ323" s="61"/>
      <c r="BR323" s="61"/>
      <c r="BS323" s="61"/>
      <c r="BT323" s="61"/>
      <c r="BU323" s="61"/>
      <c r="BV323" s="61"/>
      <c r="BW323" s="61"/>
      <c r="BX323" s="61"/>
      <c r="BY323" s="61"/>
      <c r="BZ323" s="61"/>
      <c r="CA323" s="61"/>
      <c r="CB323" s="61"/>
      <c r="CC323" s="61"/>
      <c r="CD323" s="61"/>
      <c r="CE323" s="61"/>
      <c r="CF323" s="61"/>
      <c r="CG323" s="61"/>
      <c r="CH323" s="61"/>
      <c r="CI323" s="61"/>
      <c r="CJ323" s="61"/>
      <c r="CK323" s="61"/>
      <c r="CL323" s="61"/>
      <c r="CM323" s="61"/>
      <c r="CN323" s="61"/>
      <c r="CO323" s="61"/>
      <c r="CP323" s="61"/>
      <c r="CQ323" s="61"/>
      <c r="CR323" s="61"/>
      <c r="CS323" s="61"/>
      <c r="CT323" s="61"/>
      <c r="CU323" s="61"/>
      <c r="CV323" s="61"/>
      <c r="CW323" s="61"/>
      <c r="CX323" s="61"/>
      <c r="CY323" s="61"/>
      <c r="CZ323" s="61"/>
      <c r="DA323" s="61"/>
      <c r="DB323" s="61"/>
      <c r="DC323" s="61"/>
      <c r="DD323" s="61"/>
      <c r="DE323" s="61"/>
      <c r="DF323" s="61"/>
      <c r="DG323" s="61"/>
      <c r="DH323" s="61"/>
      <c r="DI323" s="61"/>
      <c r="DJ323" s="61"/>
      <c r="DK323" s="61"/>
      <c r="DL323" s="61"/>
      <c r="DM323" s="61"/>
      <c r="DN323" s="61"/>
      <c r="DO323" s="61"/>
      <c r="DP323" s="61"/>
      <c r="DQ323" s="61"/>
      <c r="DR323" s="61"/>
      <c r="DS323" s="61"/>
      <c r="DT323" s="61"/>
      <c r="DU323" s="61"/>
      <c r="DV323" s="61"/>
      <c r="DW323" s="61"/>
      <c r="DX323" s="61"/>
      <c r="DY323" s="61"/>
      <c r="DZ323" s="61"/>
      <c r="EA323" s="61"/>
      <c r="EB323" s="61"/>
      <c r="EC323" s="61"/>
      <c r="ED323" s="61"/>
      <c r="EE323" s="61"/>
      <c r="EF323" s="61"/>
      <c r="EG323" s="61"/>
      <c r="EH323" s="61"/>
      <c r="EI323" s="61"/>
      <c r="EJ323" s="61"/>
      <c r="EK323" s="61"/>
      <c r="EL323" s="61"/>
      <c r="EM323" s="61"/>
      <c r="EN323" s="61"/>
      <c r="EO323" s="61"/>
      <c r="EP323" s="61"/>
      <c r="EQ323" s="61"/>
      <c r="ER323" s="61"/>
      <c r="ES323" s="61"/>
      <c r="ET323" s="61"/>
      <c r="EU323" s="61"/>
      <c r="EV323" s="61"/>
      <c r="EW323" s="61"/>
      <c r="EX323" s="61"/>
      <c r="EY323" s="61"/>
      <c r="EZ323" s="61"/>
      <c r="FA323" s="61"/>
      <c r="FB323" s="61"/>
      <c r="FC323" s="61"/>
      <c r="FD323" s="61"/>
      <c r="FE323" s="61"/>
      <c r="FF323" s="61"/>
      <c r="FG323" s="61"/>
      <c r="FH323" s="61"/>
      <c r="FI323" s="61"/>
      <c r="FJ323" s="61"/>
      <c r="FK323" s="61"/>
      <c r="FL323" s="61"/>
      <c r="FM323" s="61"/>
      <c r="FN323" s="61"/>
      <c r="FO323" s="61"/>
      <c r="FP323" s="61"/>
      <c r="FQ323" s="61"/>
      <c r="FR323" s="61"/>
      <c r="FS323" s="61"/>
      <c r="FT323" s="61"/>
      <c r="FU323" s="61"/>
      <c r="FV323" s="61"/>
      <c r="FW323" s="61"/>
      <c r="FX323" s="61"/>
      <c r="FY323" s="61"/>
      <c r="FZ323" s="61"/>
      <c r="GA323" s="61"/>
      <c r="GB323" s="61"/>
      <c r="GC323" s="61"/>
      <c r="GD323" s="61"/>
      <c r="GE323" s="61"/>
      <c r="GF323" s="61"/>
      <c r="GG323" s="61"/>
      <c r="GH323" s="61"/>
      <c r="GI323" s="61"/>
      <c r="GJ323" s="61"/>
      <c r="GK323" s="61"/>
      <c r="GL323" s="61"/>
      <c r="GM323" s="61"/>
      <c r="GN323" s="61"/>
      <c r="GO323" s="61"/>
      <c r="GP323" s="61"/>
      <c r="GQ323" s="61"/>
      <c r="GR323" s="61"/>
      <c r="GS323" s="61"/>
      <c r="GT323" s="61"/>
      <c r="GU323" s="61"/>
      <c r="GV323" s="61"/>
      <c r="GW323" s="61"/>
      <c r="GX323" s="61"/>
      <c r="GY323" s="61"/>
      <c r="GZ323" s="61"/>
      <c r="HA323" s="61"/>
      <c r="HB323" s="61"/>
      <c r="HC323" s="61"/>
      <c r="HD323" s="61"/>
      <c r="HE323" s="61"/>
      <c r="HF323" s="61"/>
      <c r="HG323" s="61"/>
      <c r="HH323" s="61"/>
      <c r="HI323" s="61"/>
      <c r="HJ323" s="61"/>
      <c r="HK323" s="61"/>
      <c r="HL323" s="61"/>
      <c r="HM323" s="61"/>
      <c r="HN323" s="61"/>
      <c r="HO323" s="61"/>
      <c r="HP323" s="61"/>
      <c r="HQ323" s="61"/>
      <c r="HR323" s="61"/>
      <c r="HS323" s="61"/>
    </row>
    <row r="324" spans="1:227" s="62" customFormat="1">
      <c r="A324" s="93"/>
      <c r="B324" s="103"/>
      <c r="C324" s="58">
        <v>2027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52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61"/>
      <c r="BO324" s="61"/>
      <c r="BP324" s="61"/>
      <c r="BQ324" s="61"/>
      <c r="BR324" s="61"/>
      <c r="BS324" s="61"/>
      <c r="BT324" s="61"/>
      <c r="BU324" s="61"/>
      <c r="BV324" s="61"/>
      <c r="BW324" s="61"/>
      <c r="BX324" s="61"/>
      <c r="BY324" s="61"/>
      <c r="BZ324" s="61"/>
      <c r="CA324" s="61"/>
      <c r="CB324" s="61"/>
      <c r="CC324" s="61"/>
      <c r="CD324" s="61"/>
      <c r="CE324" s="61"/>
      <c r="CF324" s="61"/>
      <c r="CG324" s="61"/>
      <c r="CH324" s="61"/>
      <c r="CI324" s="61"/>
      <c r="CJ324" s="61"/>
      <c r="CK324" s="61"/>
      <c r="CL324" s="61"/>
      <c r="CM324" s="61"/>
      <c r="CN324" s="61"/>
      <c r="CO324" s="61"/>
      <c r="CP324" s="61"/>
      <c r="CQ324" s="61"/>
      <c r="CR324" s="61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61"/>
      <c r="DG324" s="61"/>
      <c r="DH324" s="61"/>
      <c r="DI324" s="61"/>
      <c r="DJ324" s="61"/>
      <c r="DK324" s="61"/>
      <c r="DL324" s="61"/>
      <c r="DM324" s="61"/>
      <c r="DN324" s="61"/>
      <c r="DO324" s="61"/>
      <c r="DP324" s="61"/>
      <c r="DQ324" s="61"/>
      <c r="DR324" s="61"/>
      <c r="DS324" s="61"/>
      <c r="DT324" s="61"/>
      <c r="DU324" s="61"/>
      <c r="DV324" s="61"/>
      <c r="DW324" s="61"/>
      <c r="DX324" s="61"/>
      <c r="DY324" s="61"/>
      <c r="DZ324" s="61"/>
      <c r="EA324" s="61"/>
      <c r="EB324" s="61"/>
      <c r="EC324" s="61"/>
      <c r="ED324" s="61"/>
      <c r="EE324" s="61"/>
      <c r="EF324" s="61"/>
      <c r="EG324" s="61"/>
      <c r="EH324" s="61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ET324" s="61"/>
      <c r="EU324" s="61"/>
      <c r="EV324" s="61"/>
      <c r="EW324" s="61"/>
      <c r="EX324" s="61"/>
      <c r="EY324" s="61"/>
      <c r="EZ324" s="61"/>
      <c r="FA324" s="61"/>
      <c r="FB324" s="61"/>
      <c r="FC324" s="61"/>
      <c r="FD324" s="61"/>
      <c r="FE324" s="61"/>
      <c r="FF324" s="61"/>
      <c r="FG324" s="61"/>
      <c r="FH324" s="61"/>
      <c r="FI324" s="61"/>
      <c r="FJ324" s="61"/>
      <c r="FK324" s="61"/>
      <c r="FL324" s="61"/>
      <c r="FM324" s="61"/>
      <c r="FN324" s="61"/>
      <c r="FO324" s="61"/>
      <c r="FP324" s="61"/>
      <c r="FQ324" s="61"/>
      <c r="FR324" s="61"/>
      <c r="FS324" s="61"/>
      <c r="FT324" s="61"/>
      <c r="FU324" s="61"/>
      <c r="FV324" s="61"/>
      <c r="FW324" s="61"/>
      <c r="FX324" s="61"/>
      <c r="FY324" s="61"/>
      <c r="FZ324" s="61"/>
      <c r="GA324" s="61"/>
      <c r="GB324" s="61"/>
      <c r="GC324" s="61"/>
      <c r="GD324" s="61"/>
      <c r="GE324" s="61"/>
      <c r="GF324" s="61"/>
      <c r="GG324" s="61"/>
      <c r="GH324" s="61"/>
      <c r="GI324" s="61"/>
      <c r="GJ324" s="61"/>
      <c r="GK324" s="61"/>
      <c r="GL324" s="61"/>
      <c r="GM324" s="61"/>
      <c r="GN324" s="61"/>
      <c r="GO324" s="61"/>
      <c r="GP324" s="61"/>
      <c r="GQ324" s="61"/>
      <c r="GR324" s="61"/>
      <c r="GS324" s="61"/>
      <c r="GT324" s="61"/>
      <c r="GU324" s="61"/>
      <c r="GV324" s="61"/>
      <c r="GW324" s="61"/>
      <c r="GX324" s="61"/>
      <c r="GY324" s="61"/>
      <c r="GZ324" s="61"/>
      <c r="HA324" s="61"/>
      <c r="HB324" s="61"/>
      <c r="HC324" s="61"/>
      <c r="HD324" s="61"/>
      <c r="HE324" s="61"/>
      <c r="HF324" s="61"/>
      <c r="HG324" s="61"/>
      <c r="HH324" s="61"/>
      <c r="HI324" s="61"/>
      <c r="HJ324" s="61"/>
      <c r="HK324" s="61"/>
      <c r="HL324" s="61"/>
      <c r="HM324" s="61"/>
      <c r="HN324" s="61"/>
      <c r="HO324" s="61"/>
      <c r="HP324" s="61"/>
      <c r="HQ324" s="61"/>
      <c r="HR324" s="61"/>
      <c r="HS324" s="61"/>
    </row>
    <row r="325" spans="1:227" s="6" customFormat="1">
      <c r="A325" s="94"/>
      <c r="B325" s="103"/>
      <c r="C325" s="58" t="s">
        <v>16</v>
      </c>
      <c r="D325" s="15">
        <f>SUM(D319:D324)</f>
        <v>4261.2</v>
      </c>
      <c r="E325" s="15">
        <f t="shared" ref="E325:I325" si="124">SUM(E319:E324)</f>
        <v>0</v>
      </c>
      <c r="F325" s="15">
        <f t="shared" si="124"/>
        <v>0</v>
      </c>
      <c r="G325" s="15">
        <f t="shared" si="124"/>
        <v>2300</v>
      </c>
      <c r="H325" s="15">
        <f t="shared" si="124"/>
        <v>1961.2</v>
      </c>
      <c r="I325" s="15">
        <f t="shared" si="124"/>
        <v>0</v>
      </c>
      <c r="J325" s="4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  <c r="HJ325" s="5"/>
      <c r="HK325" s="5"/>
      <c r="HL325" s="5"/>
      <c r="HM325" s="5"/>
      <c r="HN325" s="5"/>
      <c r="HO325" s="5"/>
      <c r="HP325" s="5"/>
      <c r="HQ325" s="5"/>
      <c r="HR325" s="5"/>
      <c r="HS325" s="5"/>
    </row>
    <row r="326" spans="1:227" s="6" customFormat="1" ht="18" customHeight="1">
      <c r="A326" s="92" t="s">
        <v>20</v>
      </c>
      <c r="B326" s="86"/>
      <c r="C326" s="58">
        <v>2024</v>
      </c>
      <c r="D326" s="15">
        <f>SUM(E326:I326)</f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4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  <c r="HL326" s="5"/>
      <c r="HM326" s="5"/>
      <c r="HN326" s="5"/>
      <c r="HO326" s="5"/>
      <c r="HP326" s="5"/>
      <c r="HQ326" s="5"/>
      <c r="HR326" s="5"/>
      <c r="HS326" s="5"/>
    </row>
    <row r="327" spans="1:227" s="62" customFormat="1" ht="18" customHeight="1">
      <c r="A327" s="93"/>
      <c r="B327" s="87"/>
      <c r="C327" s="58">
        <v>2025</v>
      </c>
      <c r="D327" s="15">
        <f>SUM(E327:I327)</f>
        <v>6718.5</v>
      </c>
      <c r="E327" s="15">
        <v>0</v>
      </c>
      <c r="F327" s="15">
        <v>0</v>
      </c>
      <c r="G327" s="15">
        <v>0</v>
      </c>
      <c r="H327" s="15">
        <f>6300+418.5</f>
        <v>6718.5</v>
      </c>
      <c r="I327" s="15">
        <v>0</v>
      </c>
      <c r="J327" s="52"/>
      <c r="K327" s="52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61"/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  <c r="DH327" s="61"/>
      <c r="DI327" s="61"/>
      <c r="DJ327" s="61"/>
      <c r="DK327" s="61"/>
      <c r="DL327" s="61"/>
      <c r="DM327" s="61"/>
      <c r="DN327" s="61"/>
      <c r="DO327" s="61"/>
      <c r="DP327" s="61"/>
      <c r="DQ327" s="61"/>
      <c r="DR327" s="61"/>
      <c r="DS327" s="61"/>
      <c r="DT327" s="61"/>
      <c r="DU327" s="61"/>
      <c r="DV327" s="61"/>
      <c r="DW327" s="61"/>
      <c r="DX327" s="61"/>
      <c r="DY327" s="61"/>
      <c r="DZ327" s="61"/>
      <c r="EA327" s="61"/>
      <c r="EB327" s="61"/>
      <c r="EC327" s="61"/>
      <c r="ED327" s="61"/>
      <c r="EE327" s="61"/>
      <c r="EF327" s="61"/>
      <c r="EG327" s="61"/>
      <c r="EH327" s="61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ET327" s="61"/>
      <c r="EU327" s="61"/>
      <c r="EV327" s="61"/>
      <c r="EW327" s="61"/>
      <c r="EX327" s="61"/>
      <c r="EY327" s="61"/>
      <c r="EZ327" s="61"/>
      <c r="FA327" s="61"/>
      <c r="FB327" s="61"/>
      <c r="FC327" s="61"/>
      <c r="FD327" s="61"/>
      <c r="FE327" s="61"/>
      <c r="FF327" s="61"/>
      <c r="FG327" s="61"/>
      <c r="FH327" s="61"/>
      <c r="FI327" s="61"/>
      <c r="FJ327" s="61"/>
      <c r="FK327" s="61"/>
      <c r="FL327" s="61"/>
      <c r="FM327" s="61"/>
      <c r="FN327" s="61"/>
      <c r="FO327" s="61"/>
      <c r="FP327" s="61"/>
      <c r="FQ327" s="61"/>
      <c r="FR327" s="61"/>
      <c r="FS327" s="61"/>
      <c r="FT327" s="61"/>
      <c r="FU327" s="61"/>
      <c r="FV327" s="61"/>
      <c r="FW327" s="61"/>
      <c r="FX327" s="61"/>
      <c r="FY327" s="61"/>
      <c r="FZ327" s="61"/>
      <c r="GA327" s="61"/>
      <c r="GB327" s="61"/>
      <c r="GC327" s="61"/>
      <c r="GD327" s="61"/>
      <c r="GE327" s="61"/>
      <c r="GF327" s="61"/>
      <c r="GG327" s="61"/>
      <c r="GH327" s="61"/>
      <c r="GI327" s="61"/>
      <c r="GJ327" s="61"/>
      <c r="GK327" s="61"/>
      <c r="GL327" s="61"/>
      <c r="GM327" s="61"/>
      <c r="GN327" s="61"/>
      <c r="GO327" s="61"/>
      <c r="GP327" s="61"/>
      <c r="GQ327" s="61"/>
      <c r="GR327" s="61"/>
      <c r="GS327" s="61"/>
      <c r="GT327" s="61"/>
      <c r="GU327" s="61"/>
      <c r="GV327" s="61"/>
      <c r="GW327" s="61"/>
      <c r="GX327" s="61"/>
      <c r="GY327" s="61"/>
      <c r="GZ327" s="61"/>
      <c r="HA327" s="61"/>
      <c r="HB327" s="61"/>
      <c r="HC327" s="61"/>
      <c r="HD327" s="61"/>
      <c r="HE327" s="61"/>
      <c r="HF327" s="61"/>
      <c r="HG327" s="61"/>
      <c r="HH327" s="61"/>
      <c r="HI327" s="61"/>
      <c r="HJ327" s="61"/>
      <c r="HK327" s="61"/>
      <c r="HL327" s="61"/>
      <c r="HM327" s="61"/>
      <c r="HN327" s="61"/>
      <c r="HO327" s="61"/>
      <c r="HP327" s="61"/>
      <c r="HQ327" s="61"/>
      <c r="HR327" s="61"/>
      <c r="HS327" s="61"/>
    </row>
    <row r="328" spans="1:227" s="62" customFormat="1" ht="18" customHeight="1">
      <c r="A328" s="93"/>
      <c r="B328" s="87"/>
      <c r="C328" s="58">
        <v>2026</v>
      </c>
      <c r="D328" s="15">
        <f>SUM(E328:I328)</f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52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1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1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1"/>
      <c r="EC328" s="61"/>
      <c r="ED328" s="61"/>
      <c r="EE328" s="61"/>
      <c r="EF328" s="61"/>
      <c r="EG328" s="61"/>
      <c r="EH328" s="61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ET328" s="61"/>
      <c r="EU328" s="61"/>
      <c r="EV328" s="61"/>
      <c r="EW328" s="61"/>
      <c r="EX328" s="61"/>
      <c r="EY328" s="61"/>
      <c r="EZ328" s="61"/>
      <c r="FA328" s="61"/>
      <c r="FB328" s="61"/>
      <c r="FC328" s="61"/>
      <c r="FD328" s="61"/>
      <c r="FE328" s="61"/>
      <c r="FF328" s="61"/>
      <c r="FG328" s="61"/>
      <c r="FH328" s="61"/>
      <c r="FI328" s="61"/>
      <c r="FJ328" s="61"/>
      <c r="FK328" s="61"/>
      <c r="FL328" s="61"/>
      <c r="FM328" s="61"/>
      <c r="FN328" s="61"/>
      <c r="FO328" s="61"/>
      <c r="FP328" s="61"/>
      <c r="FQ328" s="61"/>
      <c r="FR328" s="61"/>
      <c r="FS328" s="61"/>
      <c r="FT328" s="61"/>
      <c r="FU328" s="61"/>
      <c r="FV328" s="61"/>
      <c r="FW328" s="61"/>
      <c r="FX328" s="61"/>
      <c r="FY328" s="61"/>
      <c r="FZ328" s="61"/>
      <c r="GA328" s="61"/>
      <c r="GB328" s="61"/>
      <c r="GC328" s="61"/>
      <c r="GD328" s="61"/>
      <c r="GE328" s="61"/>
      <c r="GF328" s="61"/>
      <c r="GG328" s="61"/>
      <c r="GH328" s="61"/>
      <c r="GI328" s="61"/>
      <c r="GJ328" s="61"/>
      <c r="GK328" s="61"/>
      <c r="GL328" s="61"/>
      <c r="GM328" s="61"/>
      <c r="GN328" s="61"/>
      <c r="GO328" s="61"/>
      <c r="GP328" s="61"/>
      <c r="GQ328" s="61"/>
      <c r="GR328" s="61"/>
      <c r="GS328" s="61"/>
      <c r="GT328" s="61"/>
      <c r="GU328" s="61"/>
      <c r="GV328" s="61"/>
      <c r="GW328" s="61"/>
      <c r="GX328" s="61"/>
      <c r="GY328" s="61"/>
      <c r="GZ328" s="61"/>
      <c r="HA328" s="61"/>
      <c r="HB328" s="61"/>
      <c r="HC328" s="61"/>
      <c r="HD328" s="61"/>
      <c r="HE328" s="61"/>
      <c r="HF328" s="61"/>
      <c r="HG328" s="61"/>
      <c r="HH328" s="61"/>
      <c r="HI328" s="61"/>
      <c r="HJ328" s="61"/>
      <c r="HK328" s="61"/>
      <c r="HL328" s="61"/>
      <c r="HM328" s="61"/>
      <c r="HN328" s="61"/>
      <c r="HO328" s="61"/>
      <c r="HP328" s="61"/>
      <c r="HQ328" s="61"/>
      <c r="HR328" s="61"/>
      <c r="HS328" s="61"/>
    </row>
    <row r="329" spans="1:227" s="62" customFormat="1" ht="18" customHeight="1">
      <c r="A329" s="93"/>
      <c r="B329" s="87"/>
      <c r="C329" s="58">
        <v>2027</v>
      </c>
      <c r="D329" s="15">
        <f>SUM(E329:I329)</f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52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  <c r="DH329" s="61"/>
      <c r="DI329" s="61"/>
      <c r="DJ329" s="61"/>
      <c r="DK329" s="61"/>
      <c r="DL329" s="61"/>
      <c r="DM329" s="61"/>
      <c r="DN329" s="61"/>
      <c r="DO329" s="61"/>
      <c r="DP329" s="61"/>
      <c r="DQ329" s="61"/>
      <c r="DR329" s="61"/>
      <c r="DS329" s="61"/>
      <c r="DT329" s="61"/>
      <c r="DU329" s="61"/>
      <c r="DV329" s="61"/>
      <c r="DW329" s="61"/>
      <c r="DX329" s="61"/>
      <c r="DY329" s="61"/>
      <c r="DZ329" s="61"/>
      <c r="EA329" s="61"/>
      <c r="EB329" s="61"/>
      <c r="EC329" s="61"/>
      <c r="ED329" s="61"/>
      <c r="EE329" s="61"/>
      <c r="EF329" s="61"/>
      <c r="EG329" s="61"/>
      <c r="EH329" s="61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ET329" s="61"/>
      <c r="EU329" s="61"/>
      <c r="EV329" s="61"/>
      <c r="EW329" s="61"/>
      <c r="EX329" s="61"/>
      <c r="EY329" s="61"/>
      <c r="EZ329" s="61"/>
      <c r="FA329" s="61"/>
      <c r="FB329" s="61"/>
      <c r="FC329" s="61"/>
      <c r="FD329" s="61"/>
      <c r="FE329" s="61"/>
      <c r="FF329" s="61"/>
      <c r="FG329" s="61"/>
      <c r="FH329" s="61"/>
      <c r="FI329" s="61"/>
      <c r="FJ329" s="61"/>
      <c r="FK329" s="61"/>
      <c r="FL329" s="61"/>
      <c r="FM329" s="61"/>
      <c r="FN329" s="61"/>
      <c r="FO329" s="61"/>
      <c r="FP329" s="61"/>
      <c r="FQ329" s="61"/>
      <c r="FR329" s="61"/>
      <c r="FS329" s="61"/>
      <c r="FT329" s="61"/>
      <c r="FU329" s="61"/>
      <c r="FV329" s="61"/>
      <c r="FW329" s="61"/>
      <c r="FX329" s="61"/>
      <c r="FY329" s="61"/>
      <c r="FZ329" s="61"/>
      <c r="GA329" s="61"/>
      <c r="GB329" s="61"/>
      <c r="GC329" s="61"/>
      <c r="GD329" s="61"/>
      <c r="GE329" s="61"/>
      <c r="GF329" s="61"/>
      <c r="GG329" s="61"/>
      <c r="GH329" s="61"/>
      <c r="GI329" s="61"/>
      <c r="GJ329" s="61"/>
      <c r="GK329" s="61"/>
      <c r="GL329" s="61"/>
      <c r="GM329" s="61"/>
      <c r="GN329" s="61"/>
      <c r="GO329" s="61"/>
      <c r="GP329" s="61"/>
      <c r="GQ329" s="61"/>
      <c r="GR329" s="61"/>
      <c r="GS329" s="61"/>
      <c r="GT329" s="61"/>
      <c r="GU329" s="61"/>
      <c r="GV329" s="61"/>
      <c r="GW329" s="61"/>
      <c r="GX329" s="61"/>
      <c r="GY329" s="61"/>
      <c r="GZ329" s="61"/>
      <c r="HA329" s="61"/>
      <c r="HB329" s="61"/>
      <c r="HC329" s="61"/>
      <c r="HD329" s="61"/>
      <c r="HE329" s="61"/>
      <c r="HF329" s="61"/>
      <c r="HG329" s="61"/>
      <c r="HH329" s="61"/>
      <c r="HI329" s="61"/>
      <c r="HJ329" s="61"/>
      <c r="HK329" s="61"/>
      <c r="HL329" s="61"/>
      <c r="HM329" s="61"/>
      <c r="HN329" s="61"/>
      <c r="HO329" s="61"/>
      <c r="HP329" s="61"/>
      <c r="HQ329" s="61"/>
      <c r="HR329" s="61"/>
      <c r="HS329" s="61"/>
    </row>
    <row r="330" spans="1:227" s="6" customFormat="1" ht="21" customHeight="1">
      <c r="A330" s="94"/>
      <c r="B330" s="88"/>
      <c r="C330" s="58" t="s">
        <v>16</v>
      </c>
      <c r="D330" s="15">
        <f>SUM(D326:D329)</f>
        <v>6718.5</v>
      </c>
      <c r="E330" s="15">
        <f t="shared" ref="E330:I330" si="125">SUM(E326:E329)</f>
        <v>0</v>
      </c>
      <c r="F330" s="15">
        <f t="shared" si="125"/>
        <v>0</v>
      </c>
      <c r="G330" s="15">
        <f t="shared" si="125"/>
        <v>0</v>
      </c>
      <c r="H330" s="15">
        <f t="shared" si="125"/>
        <v>6718.5</v>
      </c>
      <c r="I330" s="15">
        <f t="shared" si="125"/>
        <v>0</v>
      </c>
      <c r="J330" s="42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  <c r="HI330" s="5"/>
      <c r="HJ330" s="5"/>
      <c r="HK330" s="5"/>
      <c r="HL330" s="5"/>
      <c r="HM330" s="5"/>
      <c r="HN330" s="5"/>
      <c r="HO330" s="5"/>
      <c r="HP330" s="5"/>
      <c r="HQ330" s="5"/>
      <c r="HR330" s="5"/>
      <c r="HS330" s="5"/>
    </row>
    <row r="331" spans="1:227" s="6" customFormat="1">
      <c r="A331" s="59" t="s">
        <v>75</v>
      </c>
      <c r="B331" s="17"/>
      <c r="C331" s="18"/>
      <c r="D331" s="19"/>
      <c r="E331" s="20"/>
      <c r="F331" s="20"/>
      <c r="G331" s="20"/>
      <c r="H331" s="20"/>
      <c r="I331" s="21"/>
      <c r="J331" s="42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  <c r="GW331" s="5"/>
      <c r="GX331" s="5"/>
      <c r="GY331" s="5"/>
      <c r="GZ331" s="5"/>
      <c r="HA331" s="5"/>
      <c r="HB331" s="5"/>
      <c r="HC331" s="5"/>
      <c r="HD331" s="5"/>
      <c r="HE331" s="5"/>
      <c r="HF331" s="5"/>
      <c r="HG331" s="5"/>
      <c r="HH331" s="5"/>
      <c r="HI331" s="5"/>
      <c r="HJ331" s="5"/>
      <c r="HK331" s="5"/>
      <c r="HL331" s="5"/>
      <c r="HM331" s="5"/>
      <c r="HN331" s="5"/>
      <c r="HO331" s="5"/>
      <c r="HP331" s="5"/>
      <c r="HQ331" s="5"/>
      <c r="HR331" s="5"/>
      <c r="HS331" s="5"/>
    </row>
    <row r="332" spans="1:227" s="6" customFormat="1">
      <c r="A332" s="84" t="s">
        <v>16</v>
      </c>
      <c r="B332" s="91"/>
      <c r="C332" s="57">
        <v>2022</v>
      </c>
      <c r="D332" s="16">
        <f t="shared" ref="D332:I333" si="126">D339+D346</f>
        <v>9386.1</v>
      </c>
      <c r="E332" s="16">
        <f t="shared" si="126"/>
        <v>0</v>
      </c>
      <c r="F332" s="16">
        <f t="shared" si="126"/>
        <v>0</v>
      </c>
      <c r="G332" s="16">
        <f t="shared" si="126"/>
        <v>0</v>
      </c>
      <c r="H332" s="16">
        <f t="shared" si="126"/>
        <v>9386.1</v>
      </c>
      <c r="I332" s="16">
        <f t="shared" si="126"/>
        <v>0</v>
      </c>
      <c r="J332" s="40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  <c r="GW332" s="5"/>
      <c r="GX332" s="5"/>
      <c r="GY332" s="5"/>
      <c r="GZ332" s="5"/>
      <c r="HA332" s="5"/>
      <c r="HB332" s="5"/>
      <c r="HC332" s="5"/>
      <c r="HD332" s="5"/>
      <c r="HE332" s="5"/>
      <c r="HF332" s="5"/>
      <c r="HG332" s="5"/>
      <c r="HH332" s="5"/>
      <c r="HI332" s="5"/>
      <c r="HJ332" s="5"/>
      <c r="HK332" s="5"/>
      <c r="HL332" s="5"/>
      <c r="HM332" s="5"/>
      <c r="HN332" s="5"/>
      <c r="HO332" s="5"/>
      <c r="HP332" s="5"/>
      <c r="HQ332" s="5"/>
      <c r="HR332" s="5"/>
      <c r="HS332" s="5"/>
    </row>
    <row r="333" spans="1:227" s="6" customFormat="1">
      <c r="A333" s="84"/>
      <c r="B333" s="91"/>
      <c r="C333" s="57">
        <v>2023</v>
      </c>
      <c r="D333" s="16">
        <f t="shared" si="126"/>
        <v>8491.5</v>
      </c>
      <c r="E333" s="16">
        <f t="shared" si="126"/>
        <v>0</v>
      </c>
      <c r="F333" s="16">
        <f t="shared" si="126"/>
        <v>0</v>
      </c>
      <c r="G333" s="16">
        <f t="shared" si="126"/>
        <v>0</v>
      </c>
      <c r="H333" s="16">
        <f t="shared" si="126"/>
        <v>8491.5</v>
      </c>
      <c r="I333" s="16">
        <f t="shared" si="126"/>
        <v>0</v>
      </c>
      <c r="J333" s="40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  <c r="GW333" s="5"/>
      <c r="GX333" s="5"/>
      <c r="GY333" s="5"/>
      <c r="GZ333" s="5"/>
      <c r="HA333" s="5"/>
      <c r="HB333" s="5"/>
      <c r="HC333" s="5"/>
      <c r="HD333" s="5"/>
      <c r="HE333" s="5"/>
      <c r="HF333" s="5"/>
      <c r="HG333" s="5"/>
      <c r="HH333" s="5"/>
      <c r="HI333" s="5"/>
      <c r="HJ333" s="5"/>
      <c r="HK333" s="5"/>
      <c r="HL333" s="5"/>
      <c r="HM333" s="5"/>
      <c r="HN333" s="5"/>
      <c r="HO333" s="5"/>
      <c r="HP333" s="5"/>
      <c r="HQ333" s="5"/>
      <c r="HR333" s="5"/>
      <c r="HS333" s="5"/>
    </row>
    <row r="334" spans="1:227" s="6" customFormat="1">
      <c r="A334" s="84"/>
      <c r="B334" s="91"/>
      <c r="C334" s="57">
        <v>2024</v>
      </c>
      <c r="D334" s="16">
        <f t="shared" ref="D334:I334" si="127">D341+D348+D353+D355</f>
        <v>5620.1</v>
      </c>
      <c r="E334" s="16">
        <f t="shared" si="127"/>
        <v>0</v>
      </c>
      <c r="F334" s="16">
        <f t="shared" si="127"/>
        <v>0</v>
      </c>
      <c r="G334" s="16">
        <f t="shared" si="127"/>
        <v>0</v>
      </c>
      <c r="H334" s="16">
        <f t="shared" si="127"/>
        <v>5620.1</v>
      </c>
      <c r="I334" s="16">
        <f t="shared" si="127"/>
        <v>0</v>
      </c>
      <c r="J334" s="40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  <c r="GW334" s="5"/>
      <c r="GX334" s="5"/>
      <c r="GY334" s="5"/>
      <c r="GZ334" s="5"/>
      <c r="HA334" s="5"/>
      <c r="HB334" s="5"/>
      <c r="HC334" s="5"/>
      <c r="HD334" s="5"/>
      <c r="HE334" s="5"/>
      <c r="HF334" s="5"/>
      <c r="HG334" s="5"/>
      <c r="HH334" s="5"/>
      <c r="HI334" s="5"/>
      <c r="HJ334" s="5"/>
      <c r="HK334" s="5"/>
      <c r="HL334" s="5"/>
      <c r="HM334" s="5"/>
      <c r="HN334" s="5"/>
      <c r="HO334" s="5"/>
      <c r="HP334" s="5"/>
      <c r="HQ334" s="5"/>
      <c r="HR334" s="5"/>
      <c r="HS334" s="5"/>
    </row>
    <row r="335" spans="1:227" s="72" customFormat="1">
      <c r="A335" s="84"/>
      <c r="B335" s="91"/>
      <c r="C335" s="57">
        <v>2025</v>
      </c>
      <c r="D335" s="16">
        <f>SUM(E335:I335)</f>
        <v>50082</v>
      </c>
      <c r="E335" s="16">
        <f t="shared" ref="E335:I337" si="128">E342+E349+E357+E361</f>
        <v>0</v>
      </c>
      <c r="F335" s="16">
        <f t="shared" si="128"/>
        <v>0</v>
      </c>
      <c r="G335" s="16">
        <f t="shared" si="128"/>
        <v>41083.5</v>
      </c>
      <c r="H335" s="16">
        <f t="shared" si="128"/>
        <v>8998.5</v>
      </c>
      <c r="I335" s="16">
        <f t="shared" si="128"/>
        <v>0</v>
      </c>
      <c r="J335" s="51"/>
      <c r="K335" s="51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  <c r="AJ335" s="73"/>
      <c r="AK335" s="73"/>
      <c r="AL335" s="73"/>
      <c r="AM335" s="73"/>
      <c r="AN335" s="73"/>
      <c r="AO335" s="73"/>
      <c r="AP335" s="73"/>
      <c r="AQ335" s="73"/>
      <c r="AR335" s="73"/>
      <c r="AS335" s="73"/>
      <c r="AT335" s="73"/>
      <c r="AU335" s="73"/>
      <c r="AV335" s="73"/>
      <c r="AW335" s="73"/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73"/>
      <c r="BL335" s="73"/>
      <c r="BM335" s="73"/>
      <c r="BN335" s="73"/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  <c r="CC335" s="73"/>
      <c r="CD335" s="73"/>
      <c r="CE335" s="73"/>
      <c r="CF335" s="73"/>
      <c r="CG335" s="73"/>
      <c r="CH335" s="73"/>
      <c r="CI335" s="73"/>
      <c r="CJ335" s="73"/>
      <c r="CK335" s="73"/>
      <c r="CL335" s="73"/>
      <c r="CM335" s="73"/>
      <c r="CN335" s="73"/>
      <c r="CO335" s="73"/>
      <c r="CP335" s="73"/>
      <c r="CQ335" s="73"/>
      <c r="CR335" s="73"/>
      <c r="CS335" s="73"/>
      <c r="CT335" s="73"/>
      <c r="CU335" s="73"/>
      <c r="CV335" s="73"/>
      <c r="CW335" s="73"/>
      <c r="CX335" s="73"/>
      <c r="CY335" s="73"/>
      <c r="CZ335" s="73"/>
      <c r="DA335" s="73"/>
      <c r="DB335" s="73"/>
      <c r="DC335" s="73"/>
      <c r="DD335" s="73"/>
      <c r="DE335" s="73"/>
      <c r="DF335" s="73"/>
      <c r="DG335" s="73"/>
      <c r="DH335" s="73"/>
      <c r="DI335" s="73"/>
      <c r="DJ335" s="73"/>
      <c r="DK335" s="73"/>
      <c r="DL335" s="73"/>
      <c r="DM335" s="73"/>
      <c r="DN335" s="73"/>
      <c r="DO335" s="73"/>
      <c r="DP335" s="73"/>
      <c r="DQ335" s="73"/>
      <c r="DR335" s="73"/>
      <c r="DS335" s="73"/>
      <c r="DT335" s="73"/>
      <c r="DU335" s="73"/>
      <c r="DV335" s="73"/>
      <c r="DW335" s="73"/>
      <c r="DX335" s="73"/>
      <c r="DY335" s="73"/>
      <c r="DZ335" s="73"/>
      <c r="EA335" s="73"/>
      <c r="EB335" s="73"/>
      <c r="EC335" s="73"/>
      <c r="ED335" s="73"/>
      <c r="EE335" s="73"/>
      <c r="EF335" s="73"/>
      <c r="EG335" s="73"/>
      <c r="EH335" s="73"/>
      <c r="EI335" s="73"/>
      <c r="EJ335" s="73"/>
      <c r="EK335" s="73"/>
      <c r="EL335" s="73"/>
      <c r="EM335" s="73"/>
      <c r="EN335" s="73"/>
      <c r="EO335" s="73"/>
      <c r="EP335" s="73"/>
      <c r="EQ335" s="73"/>
      <c r="ER335" s="73"/>
      <c r="ES335" s="73"/>
      <c r="ET335" s="73"/>
      <c r="EU335" s="73"/>
      <c r="EV335" s="73"/>
      <c r="EW335" s="73"/>
      <c r="EX335" s="73"/>
      <c r="EY335" s="73"/>
      <c r="EZ335" s="73"/>
      <c r="FA335" s="73"/>
      <c r="FB335" s="73"/>
      <c r="FC335" s="73"/>
      <c r="FD335" s="73"/>
      <c r="FE335" s="73"/>
      <c r="FF335" s="73"/>
      <c r="FG335" s="73"/>
      <c r="FH335" s="73"/>
      <c r="FI335" s="73"/>
      <c r="FJ335" s="73"/>
      <c r="FK335" s="73"/>
      <c r="FL335" s="73"/>
      <c r="FM335" s="73"/>
      <c r="FN335" s="73"/>
      <c r="FO335" s="73"/>
      <c r="FP335" s="73"/>
      <c r="FQ335" s="73"/>
      <c r="FR335" s="73"/>
      <c r="FS335" s="73"/>
      <c r="FT335" s="73"/>
      <c r="FU335" s="73"/>
      <c r="FV335" s="73"/>
      <c r="FW335" s="73"/>
      <c r="FX335" s="73"/>
      <c r="FY335" s="73"/>
      <c r="FZ335" s="73"/>
      <c r="GA335" s="73"/>
      <c r="GB335" s="73"/>
      <c r="GC335" s="73"/>
      <c r="GD335" s="73"/>
      <c r="GE335" s="73"/>
      <c r="GF335" s="73"/>
      <c r="GG335" s="73"/>
      <c r="GH335" s="73"/>
      <c r="GI335" s="73"/>
      <c r="GJ335" s="73"/>
      <c r="GK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</row>
    <row r="336" spans="1:227" s="72" customFormat="1">
      <c r="A336" s="84"/>
      <c r="B336" s="91"/>
      <c r="C336" s="57">
        <v>2026</v>
      </c>
      <c r="D336" s="16">
        <f>SUM(E336:I336)</f>
        <v>11922</v>
      </c>
      <c r="E336" s="16">
        <f t="shared" si="128"/>
        <v>0</v>
      </c>
      <c r="F336" s="16">
        <f t="shared" si="128"/>
        <v>0</v>
      </c>
      <c r="G336" s="16">
        <f t="shared" si="128"/>
        <v>0</v>
      </c>
      <c r="H336" s="16">
        <f t="shared" si="128"/>
        <v>11922</v>
      </c>
      <c r="I336" s="16">
        <f t="shared" si="128"/>
        <v>0</v>
      </c>
      <c r="J336" s="51"/>
      <c r="K336" s="51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  <c r="AJ336" s="73"/>
      <c r="AK336" s="73"/>
      <c r="AL336" s="73"/>
      <c r="AM336" s="73"/>
      <c r="AN336" s="73"/>
      <c r="AO336" s="73"/>
      <c r="AP336" s="73"/>
      <c r="AQ336" s="73"/>
      <c r="AR336" s="73"/>
      <c r="AS336" s="73"/>
      <c r="AT336" s="73"/>
      <c r="AU336" s="73"/>
      <c r="AV336" s="73"/>
      <c r="AW336" s="73"/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73"/>
      <c r="BL336" s="73"/>
      <c r="BM336" s="73"/>
      <c r="BN336" s="73"/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  <c r="CC336" s="73"/>
      <c r="CD336" s="73"/>
      <c r="CE336" s="73"/>
      <c r="CF336" s="73"/>
      <c r="CG336" s="73"/>
      <c r="CH336" s="73"/>
      <c r="CI336" s="73"/>
      <c r="CJ336" s="73"/>
      <c r="CK336" s="73"/>
      <c r="CL336" s="73"/>
      <c r="CM336" s="73"/>
      <c r="CN336" s="73"/>
      <c r="CO336" s="73"/>
      <c r="CP336" s="73"/>
      <c r="CQ336" s="73"/>
      <c r="CR336" s="73"/>
      <c r="CS336" s="73"/>
      <c r="CT336" s="73"/>
      <c r="CU336" s="73"/>
      <c r="CV336" s="73"/>
      <c r="CW336" s="73"/>
      <c r="CX336" s="73"/>
      <c r="CY336" s="73"/>
      <c r="CZ336" s="73"/>
      <c r="DA336" s="73"/>
      <c r="DB336" s="73"/>
      <c r="DC336" s="73"/>
      <c r="DD336" s="73"/>
      <c r="DE336" s="73"/>
      <c r="DF336" s="73"/>
      <c r="DG336" s="73"/>
      <c r="DH336" s="73"/>
      <c r="DI336" s="73"/>
      <c r="DJ336" s="73"/>
      <c r="DK336" s="73"/>
      <c r="DL336" s="73"/>
      <c r="DM336" s="73"/>
      <c r="DN336" s="73"/>
      <c r="DO336" s="73"/>
      <c r="DP336" s="73"/>
      <c r="DQ336" s="73"/>
      <c r="DR336" s="73"/>
      <c r="DS336" s="73"/>
      <c r="DT336" s="73"/>
      <c r="DU336" s="73"/>
      <c r="DV336" s="73"/>
      <c r="DW336" s="73"/>
      <c r="DX336" s="73"/>
      <c r="DY336" s="73"/>
      <c r="DZ336" s="73"/>
      <c r="EA336" s="73"/>
      <c r="EB336" s="73"/>
      <c r="EC336" s="73"/>
      <c r="ED336" s="73"/>
      <c r="EE336" s="73"/>
      <c r="EF336" s="73"/>
      <c r="EG336" s="73"/>
      <c r="EH336" s="73"/>
      <c r="EI336" s="73"/>
      <c r="EJ336" s="73"/>
      <c r="EK336" s="73"/>
      <c r="EL336" s="73"/>
      <c r="EM336" s="73"/>
      <c r="EN336" s="73"/>
      <c r="EO336" s="73"/>
      <c r="EP336" s="73"/>
      <c r="EQ336" s="73"/>
      <c r="ER336" s="73"/>
      <c r="ES336" s="73"/>
      <c r="ET336" s="73"/>
      <c r="EU336" s="73"/>
      <c r="EV336" s="73"/>
      <c r="EW336" s="73"/>
      <c r="EX336" s="73"/>
      <c r="EY336" s="73"/>
      <c r="EZ336" s="73"/>
      <c r="FA336" s="73"/>
      <c r="FB336" s="73"/>
      <c r="FC336" s="73"/>
      <c r="FD336" s="73"/>
      <c r="FE336" s="73"/>
      <c r="FF336" s="73"/>
      <c r="FG336" s="73"/>
      <c r="FH336" s="73"/>
      <c r="FI336" s="73"/>
      <c r="FJ336" s="73"/>
      <c r="FK336" s="73"/>
      <c r="FL336" s="73"/>
      <c r="FM336" s="73"/>
      <c r="FN336" s="73"/>
      <c r="FO336" s="73"/>
      <c r="FP336" s="73"/>
      <c r="FQ336" s="73"/>
      <c r="FR336" s="73"/>
      <c r="FS336" s="73"/>
      <c r="FT336" s="73"/>
      <c r="FU336" s="73"/>
      <c r="FV336" s="73"/>
      <c r="FW336" s="73"/>
      <c r="FX336" s="73"/>
      <c r="FY336" s="73"/>
      <c r="FZ336" s="73"/>
      <c r="GA336" s="73"/>
      <c r="GB336" s="73"/>
      <c r="GC336" s="73"/>
      <c r="GD336" s="73"/>
      <c r="GE336" s="73"/>
      <c r="GF336" s="73"/>
      <c r="GG336" s="73"/>
      <c r="GH336" s="73"/>
      <c r="GI336" s="73"/>
      <c r="GJ336" s="73"/>
      <c r="GK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</row>
    <row r="337" spans="1:227" s="72" customFormat="1">
      <c r="A337" s="84"/>
      <c r="B337" s="91"/>
      <c r="C337" s="57">
        <v>2027</v>
      </c>
      <c r="D337" s="16">
        <f>D344+D351+D359+D363</f>
        <v>1078.8</v>
      </c>
      <c r="E337" s="16">
        <f t="shared" si="128"/>
        <v>0</v>
      </c>
      <c r="F337" s="16">
        <f t="shared" si="128"/>
        <v>0</v>
      </c>
      <c r="G337" s="16">
        <f t="shared" si="128"/>
        <v>0</v>
      </c>
      <c r="H337" s="16">
        <f t="shared" si="128"/>
        <v>1078.8</v>
      </c>
      <c r="I337" s="16">
        <f t="shared" si="128"/>
        <v>0</v>
      </c>
      <c r="J337" s="51"/>
      <c r="K337" s="51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73"/>
      <c r="AN337" s="73"/>
      <c r="AO337" s="73"/>
      <c r="AP337" s="73"/>
      <c r="AQ337" s="73"/>
      <c r="AR337" s="73"/>
      <c r="AS337" s="73"/>
      <c r="AT337" s="73"/>
      <c r="AU337" s="73"/>
      <c r="AV337" s="73"/>
      <c r="AW337" s="73"/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73"/>
      <c r="BL337" s="73"/>
      <c r="BM337" s="73"/>
      <c r="BN337" s="73"/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  <c r="CC337" s="73"/>
      <c r="CD337" s="73"/>
      <c r="CE337" s="73"/>
      <c r="CF337" s="73"/>
      <c r="CG337" s="73"/>
      <c r="CH337" s="73"/>
      <c r="CI337" s="73"/>
      <c r="CJ337" s="73"/>
      <c r="CK337" s="73"/>
      <c r="CL337" s="73"/>
      <c r="CM337" s="73"/>
      <c r="CN337" s="73"/>
      <c r="CO337" s="73"/>
      <c r="CP337" s="73"/>
      <c r="CQ337" s="73"/>
      <c r="CR337" s="73"/>
      <c r="CS337" s="73"/>
      <c r="CT337" s="73"/>
      <c r="CU337" s="73"/>
      <c r="CV337" s="73"/>
      <c r="CW337" s="73"/>
      <c r="CX337" s="73"/>
      <c r="CY337" s="73"/>
      <c r="CZ337" s="73"/>
      <c r="DA337" s="73"/>
      <c r="DB337" s="73"/>
      <c r="DC337" s="73"/>
      <c r="DD337" s="73"/>
      <c r="DE337" s="73"/>
      <c r="DF337" s="73"/>
      <c r="DG337" s="73"/>
      <c r="DH337" s="73"/>
      <c r="DI337" s="73"/>
      <c r="DJ337" s="73"/>
      <c r="DK337" s="73"/>
      <c r="DL337" s="73"/>
      <c r="DM337" s="73"/>
      <c r="DN337" s="73"/>
      <c r="DO337" s="73"/>
      <c r="DP337" s="73"/>
      <c r="DQ337" s="73"/>
      <c r="DR337" s="73"/>
      <c r="DS337" s="73"/>
      <c r="DT337" s="73"/>
      <c r="DU337" s="73"/>
      <c r="DV337" s="73"/>
      <c r="DW337" s="73"/>
      <c r="DX337" s="73"/>
      <c r="DY337" s="73"/>
      <c r="DZ337" s="73"/>
      <c r="EA337" s="73"/>
      <c r="EB337" s="73"/>
      <c r="EC337" s="73"/>
      <c r="ED337" s="73"/>
      <c r="EE337" s="73"/>
      <c r="EF337" s="73"/>
      <c r="EG337" s="73"/>
      <c r="EH337" s="73"/>
      <c r="EI337" s="73"/>
      <c r="EJ337" s="73"/>
      <c r="EK337" s="73"/>
      <c r="EL337" s="73"/>
      <c r="EM337" s="73"/>
      <c r="EN337" s="73"/>
      <c r="EO337" s="73"/>
      <c r="EP337" s="73"/>
      <c r="EQ337" s="73"/>
      <c r="ER337" s="73"/>
      <c r="ES337" s="73"/>
      <c r="ET337" s="73"/>
      <c r="EU337" s="73"/>
      <c r="EV337" s="73"/>
      <c r="EW337" s="73"/>
      <c r="EX337" s="73"/>
      <c r="EY337" s="73"/>
      <c r="EZ337" s="73"/>
      <c r="FA337" s="73"/>
      <c r="FB337" s="73"/>
      <c r="FC337" s="73"/>
      <c r="FD337" s="73"/>
      <c r="FE337" s="73"/>
      <c r="FF337" s="73"/>
      <c r="FG337" s="73"/>
      <c r="FH337" s="73"/>
      <c r="FI337" s="73"/>
      <c r="FJ337" s="73"/>
      <c r="FK337" s="73"/>
      <c r="FL337" s="73"/>
      <c r="FM337" s="73"/>
      <c r="FN337" s="73"/>
      <c r="FO337" s="73"/>
      <c r="FP337" s="73"/>
      <c r="FQ337" s="73"/>
      <c r="FR337" s="73"/>
      <c r="FS337" s="73"/>
      <c r="FT337" s="73"/>
      <c r="FU337" s="73"/>
      <c r="FV337" s="73"/>
      <c r="FW337" s="73"/>
      <c r="FX337" s="73"/>
      <c r="FY337" s="73"/>
      <c r="FZ337" s="73"/>
      <c r="GA337" s="73"/>
      <c r="GB337" s="73"/>
      <c r="GC337" s="73"/>
      <c r="GD337" s="73"/>
      <c r="GE337" s="73"/>
      <c r="GF337" s="73"/>
      <c r="GG337" s="73"/>
      <c r="GH337" s="73"/>
      <c r="GI337" s="73"/>
      <c r="GJ337" s="73"/>
      <c r="GK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</row>
    <row r="338" spans="1:227" s="6" customFormat="1">
      <c r="A338" s="84"/>
      <c r="B338" s="91"/>
      <c r="C338" s="57" t="s">
        <v>16</v>
      </c>
      <c r="D338" s="23">
        <f>SUM(D332:D337)</f>
        <v>86580.5</v>
      </c>
      <c r="E338" s="23">
        <f t="shared" ref="E338:I338" si="129">SUM(E332:E337)</f>
        <v>0</v>
      </c>
      <c r="F338" s="23">
        <f t="shared" si="129"/>
        <v>0</v>
      </c>
      <c r="G338" s="23">
        <f t="shared" si="129"/>
        <v>41083.5</v>
      </c>
      <c r="H338" s="23">
        <f t="shared" si="129"/>
        <v>45497</v>
      </c>
      <c r="I338" s="23">
        <f t="shared" si="129"/>
        <v>0</v>
      </c>
      <c r="J338" s="40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  <c r="HM338" s="5"/>
      <c r="HN338" s="5"/>
      <c r="HO338" s="5"/>
      <c r="HP338" s="5"/>
      <c r="HQ338" s="5"/>
      <c r="HR338" s="5"/>
      <c r="HS338" s="5"/>
    </row>
    <row r="339" spans="1:227" s="6" customFormat="1">
      <c r="A339" s="92" t="s">
        <v>48</v>
      </c>
      <c r="B339" s="103"/>
      <c r="C339" s="58">
        <v>2022</v>
      </c>
      <c r="D339" s="22">
        <f t="shared" ref="D339:D344" si="130">SUM(E339:I339)</f>
        <v>8188.1</v>
      </c>
      <c r="E339" s="15">
        <v>0</v>
      </c>
      <c r="F339" s="15">
        <v>0</v>
      </c>
      <c r="G339" s="15">
        <v>0</v>
      </c>
      <c r="H339" s="15">
        <v>8188.1</v>
      </c>
      <c r="I339" s="15">
        <v>0</v>
      </c>
      <c r="J339" s="42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  <c r="GW339" s="5"/>
      <c r="GX339" s="5"/>
      <c r="GY339" s="5"/>
      <c r="GZ339" s="5"/>
      <c r="HA339" s="5"/>
      <c r="HB339" s="5"/>
      <c r="HC339" s="5"/>
      <c r="HD339" s="5"/>
      <c r="HE339" s="5"/>
      <c r="HF339" s="5"/>
      <c r="HG339" s="5"/>
      <c r="HH339" s="5"/>
      <c r="HI339" s="5"/>
      <c r="HJ339" s="5"/>
      <c r="HK339" s="5"/>
      <c r="HL339" s="5"/>
      <c r="HM339" s="5"/>
      <c r="HN339" s="5"/>
      <c r="HO339" s="5"/>
      <c r="HP339" s="5"/>
      <c r="HQ339" s="5"/>
      <c r="HR339" s="5"/>
      <c r="HS339" s="5"/>
    </row>
    <row r="340" spans="1:227" s="6" customFormat="1">
      <c r="A340" s="93"/>
      <c r="B340" s="103"/>
      <c r="C340" s="58">
        <v>2023</v>
      </c>
      <c r="D340" s="22">
        <f t="shared" si="130"/>
        <v>7833.4</v>
      </c>
      <c r="E340" s="15">
        <v>0</v>
      </c>
      <c r="F340" s="15">
        <v>0</v>
      </c>
      <c r="G340" s="15">
        <v>0</v>
      </c>
      <c r="H340" s="15">
        <v>7833.4</v>
      </c>
      <c r="I340" s="15">
        <v>0</v>
      </c>
      <c r="J340" s="42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  <c r="HL340" s="5"/>
      <c r="HM340" s="5"/>
      <c r="HN340" s="5"/>
      <c r="HO340" s="5"/>
      <c r="HP340" s="5"/>
      <c r="HQ340" s="5"/>
      <c r="HR340" s="5"/>
      <c r="HS340" s="5"/>
    </row>
    <row r="341" spans="1:227" s="6" customFormat="1">
      <c r="A341" s="93"/>
      <c r="B341" s="103"/>
      <c r="C341" s="58">
        <v>2024</v>
      </c>
      <c r="D341" s="22">
        <f t="shared" si="130"/>
        <v>5000</v>
      </c>
      <c r="E341" s="15">
        <v>0</v>
      </c>
      <c r="F341" s="15">
        <v>0</v>
      </c>
      <c r="G341" s="15">
        <v>0</v>
      </c>
      <c r="H341" s="15">
        <v>5000</v>
      </c>
      <c r="I341" s="15">
        <v>0</v>
      </c>
      <c r="J341" s="42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  <c r="GW341" s="5"/>
      <c r="GX341" s="5"/>
      <c r="GY341" s="5"/>
      <c r="GZ341" s="5"/>
      <c r="HA341" s="5"/>
      <c r="HB341" s="5"/>
      <c r="HC341" s="5"/>
      <c r="HD341" s="5"/>
      <c r="HE341" s="5"/>
      <c r="HF341" s="5"/>
      <c r="HG341" s="5"/>
      <c r="HH341" s="5"/>
      <c r="HI341" s="5"/>
      <c r="HJ341" s="5"/>
      <c r="HK341" s="5"/>
      <c r="HL341" s="5"/>
      <c r="HM341" s="5"/>
      <c r="HN341" s="5"/>
      <c r="HO341" s="5"/>
      <c r="HP341" s="5"/>
      <c r="HQ341" s="5"/>
      <c r="HR341" s="5"/>
      <c r="HS341" s="5"/>
    </row>
    <row r="342" spans="1:227" s="62" customFormat="1">
      <c r="A342" s="93"/>
      <c r="B342" s="103"/>
      <c r="C342" s="58">
        <v>2025</v>
      </c>
      <c r="D342" s="22">
        <f t="shared" si="130"/>
        <v>5307.2</v>
      </c>
      <c r="E342" s="15">
        <v>0</v>
      </c>
      <c r="F342" s="15">
        <v>0</v>
      </c>
      <c r="G342" s="15">
        <v>0</v>
      </c>
      <c r="H342" s="15">
        <f>4903+404.2</f>
        <v>5307.2</v>
      </c>
      <c r="I342" s="15">
        <v>0</v>
      </c>
      <c r="J342" s="52"/>
      <c r="K342" s="52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1"/>
      <c r="BH342" s="61"/>
      <c r="BI342" s="61"/>
      <c r="BJ342" s="61"/>
      <c r="BK342" s="61"/>
      <c r="BL342" s="61"/>
      <c r="BM342" s="61"/>
      <c r="BN342" s="61"/>
      <c r="BO342" s="61"/>
      <c r="BP342" s="61"/>
      <c r="BQ342" s="61"/>
      <c r="BR342" s="61"/>
      <c r="BS342" s="61"/>
      <c r="BT342" s="61"/>
      <c r="BU342" s="61"/>
      <c r="BV342" s="61"/>
      <c r="BW342" s="61"/>
      <c r="BX342" s="61"/>
      <c r="BY342" s="61"/>
      <c r="BZ342" s="61"/>
      <c r="CA342" s="61"/>
      <c r="CB342" s="61"/>
      <c r="CC342" s="61"/>
      <c r="CD342" s="61"/>
      <c r="CE342" s="61"/>
      <c r="CF342" s="61"/>
      <c r="CG342" s="61"/>
      <c r="CH342" s="61"/>
      <c r="CI342" s="61"/>
      <c r="CJ342" s="61"/>
      <c r="CK342" s="61"/>
      <c r="CL342" s="61"/>
      <c r="CM342" s="61"/>
      <c r="CN342" s="61"/>
      <c r="CO342" s="61"/>
      <c r="CP342" s="61"/>
      <c r="CQ342" s="61"/>
      <c r="CR342" s="61"/>
      <c r="CS342" s="61"/>
      <c r="CT342" s="61"/>
      <c r="CU342" s="61"/>
      <c r="CV342" s="61"/>
      <c r="CW342" s="61"/>
      <c r="CX342" s="61"/>
      <c r="CY342" s="61"/>
      <c r="CZ342" s="61"/>
      <c r="DA342" s="61"/>
      <c r="DB342" s="61"/>
      <c r="DC342" s="61"/>
      <c r="DD342" s="61"/>
      <c r="DE342" s="61"/>
      <c r="DF342" s="61"/>
      <c r="DG342" s="61"/>
      <c r="DH342" s="61"/>
      <c r="DI342" s="61"/>
      <c r="DJ342" s="61"/>
      <c r="DK342" s="61"/>
      <c r="DL342" s="61"/>
      <c r="DM342" s="61"/>
      <c r="DN342" s="61"/>
      <c r="DO342" s="61"/>
      <c r="DP342" s="61"/>
      <c r="DQ342" s="61"/>
      <c r="DR342" s="61"/>
      <c r="DS342" s="61"/>
      <c r="DT342" s="61"/>
      <c r="DU342" s="61"/>
      <c r="DV342" s="61"/>
      <c r="DW342" s="61"/>
      <c r="DX342" s="61"/>
      <c r="DY342" s="61"/>
      <c r="DZ342" s="61"/>
      <c r="EA342" s="61"/>
      <c r="EB342" s="61"/>
      <c r="EC342" s="61"/>
      <c r="ED342" s="61"/>
      <c r="EE342" s="61"/>
      <c r="EF342" s="61"/>
      <c r="EG342" s="61"/>
      <c r="EH342" s="61"/>
      <c r="EI342" s="61"/>
      <c r="EJ342" s="61"/>
      <c r="EK342" s="61"/>
      <c r="EL342" s="61"/>
      <c r="EM342" s="61"/>
      <c r="EN342" s="61"/>
      <c r="EO342" s="61"/>
      <c r="EP342" s="61"/>
      <c r="EQ342" s="61"/>
      <c r="ER342" s="61"/>
      <c r="ES342" s="61"/>
      <c r="ET342" s="61"/>
      <c r="EU342" s="61"/>
      <c r="EV342" s="61"/>
      <c r="EW342" s="61"/>
      <c r="EX342" s="61"/>
      <c r="EY342" s="61"/>
      <c r="EZ342" s="61"/>
      <c r="FA342" s="61"/>
      <c r="FB342" s="61"/>
      <c r="FC342" s="61"/>
      <c r="FD342" s="61"/>
      <c r="FE342" s="61"/>
      <c r="FF342" s="61"/>
      <c r="FG342" s="61"/>
      <c r="FH342" s="61"/>
      <c r="FI342" s="61"/>
      <c r="FJ342" s="61"/>
      <c r="FK342" s="61"/>
      <c r="FL342" s="61"/>
      <c r="FM342" s="61"/>
      <c r="FN342" s="61"/>
      <c r="FO342" s="61"/>
      <c r="FP342" s="61"/>
      <c r="FQ342" s="61"/>
      <c r="FR342" s="61"/>
      <c r="FS342" s="61"/>
      <c r="FT342" s="61"/>
      <c r="FU342" s="61"/>
      <c r="FV342" s="61"/>
      <c r="FW342" s="61"/>
      <c r="FX342" s="61"/>
      <c r="FY342" s="61"/>
      <c r="FZ342" s="61"/>
      <c r="GA342" s="61"/>
      <c r="GB342" s="61"/>
      <c r="GC342" s="61"/>
      <c r="GD342" s="61"/>
      <c r="GE342" s="61"/>
      <c r="GF342" s="61"/>
      <c r="GG342" s="61"/>
      <c r="GH342" s="61"/>
      <c r="GI342" s="61"/>
      <c r="GJ342" s="61"/>
      <c r="GK342" s="61"/>
      <c r="GL342" s="61"/>
      <c r="GM342" s="61"/>
      <c r="GN342" s="61"/>
      <c r="GO342" s="61"/>
      <c r="GP342" s="61"/>
      <c r="GQ342" s="61"/>
      <c r="GR342" s="61"/>
      <c r="GS342" s="61"/>
      <c r="GT342" s="61"/>
      <c r="GU342" s="61"/>
      <c r="GV342" s="61"/>
      <c r="GW342" s="61"/>
      <c r="GX342" s="61"/>
      <c r="GY342" s="61"/>
      <c r="GZ342" s="61"/>
      <c r="HA342" s="61"/>
      <c r="HB342" s="61"/>
      <c r="HC342" s="61"/>
      <c r="HD342" s="61"/>
      <c r="HE342" s="61"/>
      <c r="HF342" s="61"/>
      <c r="HG342" s="61"/>
      <c r="HH342" s="61"/>
      <c r="HI342" s="61"/>
      <c r="HJ342" s="61"/>
      <c r="HK342" s="61"/>
      <c r="HL342" s="61"/>
      <c r="HM342" s="61"/>
      <c r="HN342" s="61"/>
      <c r="HO342" s="61"/>
      <c r="HP342" s="61"/>
      <c r="HQ342" s="61"/>
      <c r="HR342" s="61"/>
      <c r="HS342" s="61"/>
    </row>
    <row r="343" spans="1:227" s="62" customFormat="1">
      <c r="A343" s="93"/>
      <c r="B343" s="103"/>
      <c r="C343" s="58">
        <v>2026</v>
      </c>
      <c r="D343" s="22">
        <f t="shared" si="130"/>
        <v>8921.2000000000007</v>
      </c>
      <c r="E343" s="15">
        <v>0</v>
      </c>
      <c r="F343" s="15">
        <v>0</v>
      </c>
      <c r="G343" s="15">
        <v>0</v>
      </c>
      <c r="H343" s="15">
        <v>8921.2000000000007</v>
      </c>
      <c r="I343" s="15">
        <v>0</v>
      </c>
      <c r="J343" s="52"/>
      <c r="K343" s="52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61"/>
      <c r="BN343" s="61"/>
      <c r="BO343" s="61"/>
      <c r="BP343" s="61"/>
      <c r="BQ343" s="61"/>
      <c r="BR343" s="61"/>
      <c r="BS343" s="61"/>
      <c r="BT343" s="61"/>
      <c r="BU343" s="61"/>
      <c r="BV343" s="61"/>
      <c r="BW343" s="61"/>
      <c r="BX343" s="61"/>
      <c r="BY343" s="61"/>
      <c r="BZ343" s="61"/>
      <c r="CA343" s="61"/>
      <c r="CB343" s="61"/>
      <c r="CC343" s="61"/>
      <c r="CD343" s="61"/>
      <c r="CE343" s="61"/>
      <c r="CF343" s="61"/>
      <c r="CG343" s="61"/>
      <c r="CH343" s="61"/>
      <c r="CI343" s="61"/>
      <c r="CJ343" s="61"/>
      <c r="CK343" s="61"/>
      <c r="CL343" s="61"/>
      <c r="CM343" s="61"/>
      <c r="CN343" s="61"/>
      <c r="CO343" s="61"/>
      <c r="CP343" s="61"/>
      <c r="CQ343" s="61"/>
      <c r="CR343" s="61"/>
      <c r="CS343" s="61"/>
      <c r="CT343" s="61"/>
      <c r="CU343" s="61"/>
      <c r="CV343" s="61"/>
      <c r="CW343" s="61"/>
      <c r="CX343" s="61"/>
      <c r="CY343" s="61"/>
      <c r="CZ343" s="61"/>
      <c r="DA343" s="61"/>
      <c r="DB343" s="61"/>
      <c r="DC343" s="61"/>
      <c r="DD343" s="61"/>
      <c r="DE343" s="61"/>
      <c r="DF343" s="61"/>
      <c r="DG343" s="61"/>
      <c r="DH343" s="61"/>
      <c r="DI343" s="61"/>
      <c r="DJ343" s="61"/>
      <c r="DK343" s="61"/>
      <c r="DL343" s="61"/>
      <c r="DM343" s="61"/>
      <c r="DN343" s="61"/>
      <c r="DO343" s="61"/>
      <c r="DP343" s="61"/>
      <c r="DQ343" s="61"/>
      <c r="DR343" s="61"/>
      <c r="DS343" s="61"/>
      <c r="DT343" s="61"/>
      <c r="DU343" s="61"/>
      <c r="DV343" s="61"/>
      <c r="DW343" s="61"/>
      <c r="DX343" s="61"/>
      <c r="DY343" s="61"/>
      <c r="DZ343" s="61"/>
      <c r="EA343" s="61"/>
      <c r="EB343" s="61"/>
      <c r="EC343" s="61"/>
      <c r="ED343" s="61"/>
      <c r="EE343" s="61"/>
      <c r="EF343" s="61"/>
      <c r="EG343" s="61"/>
      <c r="EH343" s="61"/>
      <c r="EI343" s="61"/>
      <c r="EJ343" s="61"/>
      <c r="EK343" s="61"/>
      <c r="EL343" s="61"/>
      <c r="EM343" s="61"/>
      <c r="EN343" s="61"/>
      <c r="EO343" s="61"/>
      <c r="EP343" s="61"/>
      <c r="EQ343" s="61"/>
      <c r="ER343" s="61"/>
      <c r="ES343" s="61"/>
      <c r="ET343" s="61"/>
      <c r="EU343" s="61"/>
      <c r="EV343" s="61"/>
      <c r="EW343" s="61"/>
      <c r="EX343" s="61"/>
      <c r="EY343" s="61"/>
      <c r="EZ343" s="61"/>
      <c r="FA343" s="61"/>
      <c r="FB343" s="61"/>
      <c r="FC343" s="61"/>
      <c r="FD343" s="61"/>
      <c r="FE343" s="61"/>
      <c r="FF343" s="61"/>
      <c r="FG343" s="61"/>
      <c r="FH343" s="61"/>
      <c r="FI343" s="61"/>
      <c r="FJ343" s="61"/>
      <c r="FK343" s="61"/>
      <c r="FL343" s="61"/>
      <c r="FM343" s="61"/>
      <c r="FN343" s="61"/>
      <c r="FO343" s="61"/>
      <c r="FP343" s="61"/>
      <c r="FQ343" s="61"/>
      <c r="FR343" s="61"/>
      <c r="FS343" s="61"/>
      <c r="FT343" s="61"/>
      <c r="FU343" s="61"/>
      <c r="FV343" s="61"/>
      <c r="FW343" s="61"/>
      <c r="FX343" s="61"/>
      <c r="FY343" s="61"/>
      <c r="FZ343" s="61"/>
      <c r="GA343" s="61"/>
      <c r="GB343" s="61"/>
      <c r="GC343" s="61"/>
      <c r="GD343" s="61"/>
      <c r="GE343" s="61"/>
      <c r="GF343" s="61"/>
      <c r="GG343" s="61"/>
      <c r="GH343" s="61"/>
      <c r="GI343" s="61"/>
      <c r="GJ343" s="61"/>
      <c r="GK343" s="61"/>
      <c r="GL343" s="61"/>
      <c r="GM343" s="61"/>
      <c r="GN343" s="61"/>
      <c r="GO343" s="61"/>
      <c r="GP343" s="61"/>
      <c r="GQ343" s="61"/>
      <c r="GR343" s="61"/>
      <c r="GS343" s="61"/>
      <c r="GT343" s="61"/>
      <c r="GU343" s="61"/>
      <c r="GV343" s="61"/>
      <c r="GW343" s="61"/>
      <c r="GX343" s="61"/>
      <c r="GY343" s="61"/>
      <c r="GZ343" s="61"/>
      <c r="HA343" s="61"/>
      <c r="HB343" s="61"/>
      <c r="HC343" s="61"/>
      <c r="HD343" s="61"/>
      <c r="HE343" s="61"/>
      <c r="HF343" s="61"/>
      <c r="HG343" s="61"/>
      <c r="HH343" s="61"/>
      <c r="HI343" s="61"/>
      <c r="HJ343" s="61"/>
      <c r="HK343" s="61"/>
      <c r="HL343" s="61"/>
      <c r="HM343" s="61"/>
      <c r="HN343" s="61"/>
      <c r="HO343" s="61"/>
      <c r="HP343" s="61"/>
      <c r="HQ343" s="61"/>
      <c r="HR343" s="61"/>
      <c r="HS343" s="61"/>
    </row>
    <row r="344" spans="1:227" s="62" customFormat="1">
      <c r="A344" s="93"/>
      <c r="B344" s="103"/>
      <c r="C344" s="58">
        <v>2027</v>
      </c>
      <c r="D344" s="22">
        <f t="shared" si="130"/>
        <v>1078.8</v>
      </c>
      <c r="E344" s="15">
        <v>0</v>
      </c>
      <c r="F344" s="15">
        <v>0</v>
      </c>
      <c r="G344" s="15">
        <v>0</v>
      </c>
      <c r="H344" s="15">
        <v>1078.8</v>
      </c>
      <c r="I344" s="15">
        <v>0</v>
      </c>
      <c r="J344" s="52"/>
      <c r="K344" s="52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1"/>
      <c r="BH344" s="61"/>
      <c r="BI344" s="61"/>
      <c r="BJ344" s="61"/>
      <c r="BK344" s="61"/>
      <c r="BL344" s="61"/>
      <c r="BM344" s="61"/>
      <c r="BN344" s="61"/>
      <c r="BO344" s="61"/>
      <c r="BP344" s="61"/>
      <c r="BQ344" s="61"/>
      <c r="BR344" s="61"/>
      <c r="BS344" s="61"/>
      <c r="BT344" s="61"/>
      <c r="BU344" s="61"/>
      <c r="BV344" s="61"/>
      <c r="BW344" s="61"/>
      <c r="BX344" s="61"/>
      <c r="BY344" s="61"/>
      <c r="BZ344" s="61"/>
      <c r="CA344" s="61"/>
      <c r="CB344" s="61"/>
      <c r="CC344" s="61"/>
      <c r="CD344" s="61"/>
      <c r="CE344" s="61"/>
      <c r="CF344" s="61"/>
      <c r="CG344" s="61"/>
      <c r="CH344" s="61"/>
      <c r="CI344" s="61"/>
      <c r="CJ344" s="61"/>
      <c r="CK344" s="61"/>
      <c r="CL344" s="61"/>
      <c r="CM344" s="61"/>
      <c r="CN344" s="61"/>
      <c r="CO344" s="61"/>
      <c r="CP344" s="61"/>
      <c r="CQ344" s="61"/>
      <c r="CR344" s="61"/>
      <c r="CS344" s="61"/>
      <c r="CT344" s="61"/>
      <c r="CU344" s="61"/>
      <c r="CV344" s="61"/>
      <c r="CW344" s="61"/>
      <c r="CX344" s="61"/>
      <c r="CY344" s="61"/>
      <c r="CZ344" s="61"/>
      <c r="DA344" s="61"/>
      <c r="DB344" s="61"/>
      <c r="DC344" s="61"/>
      <c r="DD344" s="61"/>
      <c r="DE344" s="61"/>
      <c r="DF344" s="61"/>
      <c r="DG344" s="61"/>
      <c r="DH344" s="61"/>
      <c r="DI344" s="61"/>
      <c r="DJ344" s="61"/>
      <c r="DK344" s="61"/>
      <c r="DL344" s="61"/>
      <c r="DM344" s="61"/>
      <c r="DN344" s="61"/>
      <c r="DO344" s="61"/>
      <c r="DP344" s="61"/>
      <c r="DQ344" s="61"/>
      <c r="DR344" s="61"/>
      <c r="DS344" s="61"/>
      <c r="DT344" s="61"/>
      <c r="DU344" s="61"/>
      <c r="DV344" s="61"/>
      <c r="DW344" s="61"/>
      <c r="DX344" s="61"/>
      <c r="DY344" s="61"/>
      <c r="DZ344" s="61"/>
      <c r="EA344" s="61"/>
      <c r="EB344" s="61"/>
      <c r="EC344" s="61"/>
      <c r="ED344" s="61"/>
      <c r="EE344" s="61"/>
      <c r="EF344" s="61"/>
      <c r="EG344" s="61"/>
      <c r="EH344" s="61"/>
      <c r="EI344" s="61"/>
      <c r="EJ344" s="61"/>
      <c r="EK344" s="61"/>
      <c r="EL344" s="61"/>
      <c r="EM344" s="61"/>
      <c r="EN344" s="61"/>
      <c r="EO344" s="61"/>
      <c r="EP344" s="61"/>
      <c r="EQ344" s="61"/>
      <c r="ER344" s="61"/>
      <c r="ES344" s="61"/>
      <c r="ET344" s="61"/>
      <c r="EU344" s="61"/>
      <c r="EV344" s="61"/>
      <c r="EW344" s="61"/>
      <c r="EX344" s="61"/>
      <c r="EY344" s="61"/>
      <c r="EZ344" s="61"/>
      <c r="FA344" s="61"/>
      <c r="FB344" s="61"/>
      <c r="FC344" s="61"/>
      <c r="FD344" s="61"/>
      <c r="FE344" s="61"/>
      <c r="FF344" s="61"/>
      <c r="FG344" s="61"/>
      <c r="FH344" s="61"/>
      <c r="FI344" s="61"/>
      <c r="FJ344" s="61"/>
      <c r="FK344" s="61"/>
      <c r="FL344" s="61"/>
      <c r="FM344" s="61"/>
      <c r="FN344" s="61"/>
      <c r="FO344" s="61"/>
      <c r="FP344" s="61"/>
      <c r="FQ344" s="61"/>
      <c r="FR344" s="61"/>
      <c r="FS344" s="61"/>
      <c r="FT344" s="61"/>
      <c r="FU344" s="61"/>
      <c r="FV344" s="61"/>
      <c r="FW344" s="61"/>
      <c r="FX344" s="61"/>
      <c r="FY344" s="61"/>
      <c r="FZ344" s="61"/>
      <c r="GA344" s="61"/>
      <c r="GB344" s="61"/>
      <c r="GC344" s="61"/>
      <c r="GD344" s="61"/>
      <c r="GE344" s="61"/>
      <c r="GF344" s="61"/>
      <c r="GG344" s="61"/>
      <c r="GH344" s="61"/>
      <c r="GI344" s="61"/>
      <c r="GJ344" s="61"/>
      <c r="GK344" s="61"/>
      <c r="GL344" s="61"/>
      <c r="GM344" s="61"/>
      <c r="GN344" s="61"/>
      <c r="GO344" s="61"/>
      <c r="GP344" s="61"/>
      <c r="GQ344" s="61"/>
      <c r="GR344" s="61"/>
      <c r="GS344" s="61"/>
      <c r="GT344" s="61"/>
      <c r="GU344" s="61"/>
      <c r="GV344" s="61"/>
      <c r="GW344" s="61"/>
      <c r="GX344" s="61"/>
      <c r="GY344" s="61"/>
      <c r="GZ344" s="61"/>
      <c r="HA344" s="61"/>
      <c r="HB344" s="61"/>
      <c r="HC344" s="61"/>
      <c r="HD344" s="61"/>
      <c r="HE344" s="61"/>
      <c r="HF344" s="61"/>
      <c r="HG344" s="61"/>
      <c r="HH344" s="61"/>
      <c r="HI344" s="61"/>
      <c r="HJ344" s="61"/>
      <c r="HK344" s="61"/>
      <c r="HL344" s="61"/>
      <c r="HM344" s="61"/>
      <c r="HN344" s="61"/>
      <c r="HO344" s="61"/>
      <c r="HP344" s="61"/>
      <c r="HQ344" s="61"/>
      <c r="HR344" s="61"/>
      <c r="HS344" s="61"/>
    </row>
    <row r="345" spans="1:227" s="6" customFormat="1">
      <c r="A345" s="94"/>
      <c r="B345" s="103"/>
      <c r="C345" s="58" t="s">
        <v>16</v>
      </c>
      <c r="D345" s="22">
        <f>SUM(D339:D344)</f>
        <v>36328.700000000004</v>
      </c>
      <c r="E345" s="22">
        <f t="shared" ref="E345:I345" si="131">SUM(E339:E344)</f>
        <v>0</v>
      </c>
      <c r="F345" s="22">
        <f t="shared" si="131"/>
        <v>0</v>
      </c>
      <c r="G345" s="22">
        <f t="shared" si="131"/>
        <v>0</v>
      </c>
      <c r="H345" s="22">
        <f t="shared" si="131"/>
        <v>36328.700000000004</v>
      </c>
      <c r="I345" s="22">
        <f t="shared" si="131"/>
        <v>0</v>
      </c>
      <c r="J345" s="42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  <c r="GW345" s="5"/>
      <c r="GX345" s="5"/>
      <c r="GY345" s="5"/>
      <c r="GZ345" s="5"/>
      <c r="HA345" s="5"/>
      <c r="HB345" s="5"/>
      <c r="HC345" s="5"/>
      <c r="HD345" s="5"/>
      <c r="HE345" s="5"/>
      <c r="HF345" s="5"/>
      <c r="HG345" s="5"/>
      <c r="HH345" s="5"/>
      <c r="HI345" s="5"/>
      <c r="HJ345" s="5"/>
      <c r="HK345" s="5"/>
      <c r="HL345" s="5"/>
      <c r="HM345" s="5"/>
      <c r="HN345" s="5"/>
      <c r="HO345" s="5"/>
      <c r="HP345" s="5"/>
      <c r="HQ345" s="5"/>
      <c r="HR345" s="5"/>
      <c r="HS345" s="5"/>
    </row>
    <row r="346" spans="1:227" s="6" customFormat="1" ht="18.75" customHeight="1">
      <c r="A346" s="92" t="s">
        <v>87</v>
      </c>
      <c r="B346" s="103"/>
      <c r="C346" s="58">
        <v>2022</v>
      </c>
      <c r="D346" s="22">
        <f>SUM(E346:I346)</f>
        <v>1198</v>
      </c>
      <c r="E346" s="15">
        <v>0</v>
      </c>
      <c r="F346" s="15">
        <v>0</v>
      </c>
      <c r="G346" s="15">
        <v>0</v>
      </c>
      <c r="H346" s="15">
        <v>1198</v>
      </c>
      <c r="I346" s="15">
        <v>0</v>
      </c>
      <c r="J346" s="42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  <c r="HC346" s="5"/>
      <c r="HD346" s="5"/>
      <c r="HE346" s="5"/>
      <c r="HF346" s="5"/>
      <c r="HG346" s="5"/>
      <c r="HH346" s="5"/>
      <c r="HI346" s="5"/>
      <c r="HJ346" s="5"/>
      <c r="HK346" s="5"/>
      <c r="HL346" s="5"/>
      <c r="HM346" s="5"/>
      <c r="HN346" s="5"/>
      <c r="HO346" s="5"/>
      <c r="HP346" s="5"/>
      <c r="HQ346" s="5"/>
      <c r="HR346" s="5"/>
      <c r="HS346" s="5"/>
    </row>
    <row r="347" spans="1:227" s="6" customFormat="1">
      <c r="A347" s="93"/>
      <c r="B347" s="103"/>
      <c r="C347" s="58">
        <v>2023</v>
      </c>
      <c r="D347" s="22">
        <f>SUM(E347:I347)</f>
        <v>658.1</v>
      </c>
      <c r="E347" s="15">
        <v>0</v>
      </c>
      <c r="F347" s="15">
        <v>0</v>
      </c>
      <c r="G347" s="15">
        <v>0</v>
      </c>
      <c r="H347" s="15">
        <v>658.1</v>
      </c>
      <c r="I347" s="15">
        <v>0</v>
      </c>
      <c r="J347" s="42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  <c r="HC347" s="5"/>
      <c r="HD347" s="5"/>
      <c r="HE347" s="5"/>
      <c r="HF347" s="5"/>
      <c r="HG347" s="5"/>
      <c r="HH347" s="5"/>
      <c r="HI347" s="5"/>
      <c r="HJ347" s="5"/>
      <c r="HK347" s="5"/>
      <c r="HL347" s="5"/>
      <c r="HM347" s="5"/>
      <c r="HN347" s="5"/>
      <c r="HO347" s="5"/>
      <c r="HP347" s="5"/>
      <c r="HQ347" s="5"/>
      <c r="HR347" s="5"/>
      <c r="HS347" s="5"/>
    </row>
    <row r="348" spans="1:227" s="6" customFormat="1">
      <c r="A348" s="93"/>
      <c r="B348" s="103"/>
      <c r="C348" s="58">
        <v>2024</v>
      </c>
      <c r="D348" s="22">
        <f>SUM(E348:I348)</f>
        <v>420</v>
      </c>
      <c r="E348" s="15">
        <v>0</v>
      </c>
      <c r="F348" s="15">
        <v>0</v>
      </c>
      <c r="G348" s="15">
        <v>0</v>
      </c>
      <c r="H348" s="15">
        <v>420</v>
      </c>
      <c r="I348" s="15">
        <v>0</v>
      </c>
      <c r="J348" s="42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  <c r="HH348" s="5"/>
      <c r="HI348" s="5"/>
      <c r="HJ348" s="5"/>
      <c r="HK348" s="5"/>
      <c r="HL348" s="5"/>
      <c r="HM348" s="5"/>
      <c r="HN348" s="5"/>
      <c r="HO348" s="5"/>
      <c r="HP348" s="5"/>
      <c r="HQ348" s="5"/>
      <c r="HR348" s="5"/>
      <c r="HS348" s="5"/>
    </row>
    <row r="349" spans="1:227" s="62" customFormat="1">
      <c r="A349" s="93"/>
      <c r="B349" s="103"/>
      <c r="C349" s="58">
        <v>2025</v>
      </c>
      <c r="D349" s="22">
        <f t="shared" ref="D349:D351" si="132">SUM(E349:I349)</f>
        <v>118.7</v>
      </c>
      <c r="E349" s="15">
        <v>0</v>
      </c>
      <c r="F349" s="15">
        <v>0</v>
      </c>
      <c r="G349" s="15">
        <v>0</v>
      </c>
      <c r="H349" s="15">
        <v>118.7</v>
      </c>
      <c r="I349" s="15">
        <v>0</v>
      </c>
      <c r="J349" s="52"/>
      <c r="K349" s="52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  <c r="AS349" s="61"/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1"/>
      <c r="BH349" s="61"/>
      <c r="BI349" s="61"/>
      <c r="BJ349" s="61"/>
      <c r="BK349" s="61"/>
      <c r="BL349" s="61"/>
      <c r="BM349" s="61"/>
      <c r="BN349" s="61"/>
      <c r="BO349" s="61"/>
      <c r="BP349" s="61"/>
      <c r="BQ349" s="61"/>
      <c r="BR349" s="61"/>
      <c r="BS349" s="61"/>
      <c r="BT349" s="61"/>
      <c r="BU349" s="61"/>
      <c r="BV349" s="61"/>
      <c r="BW349" s="61"/>
      <c r="BX349" s="61"/>
      <c r="BY349" s="61"/>
      <c r="BZ349" s="61"/>
      <c r="CA349" s="61"/>
      <c r="CB349" s="61"/>
      <c r="CC349" s="61"/>
      <c r="CD349" s="61"/>
      <c r="CE349" s="61"/>
      <c r="CF349" s="61"/>
      <c r="CG349" s="61"/>
      <c r="CH349" s="61"/>
      <c r="CI349" s="61"/>
      <c r="CJ349" s="61"/>
      <c r="CK349" s="61"/>
      <c r="CL349" s="61"/>
      <c r="CM349" s="61"/>
      <c r="CN349" s="61"/>
      <c r="CO349" s="61"/>
      <c r="CP349" s="61"/>
      <c r="CQ349" s="61"/>
      <c r="CR349" s="61"/>
      <c r="CS349" s="61"/>
      <c r="CT349" s="61"/>
      <c r="CU349" s="61"/>
      <c r="CV349" s="61"/>
      <c r="CW349" s="61"/>
      <c r="CX349" s="61"/>
      <c r="CY349" s="61"/>
      <c r="CZ349" s="61"/>
      <c r="DA349" s="61"/>
      <c r="DB349" s="61"/>
      <c r="DC349" s="61"/>
      <c r="DD349" s="61"/>
      <c r="DE349" s="61"/>
      <c r="DF349" s="61"/>
      <c r="DG349" s="61"/>
      <c r="DH349" s="61"/>
      <c r="DI349" s="61"/>
      <c r="DJ349" s="61"/>
      <c r="DK349" s="61"/>
      <c r="DL349" s="61"/>
      <c r="DM349" s="61"/>
      <c r="DN349" s="61"/>
      <c r="DO349" s="61"/>
      <c r="DP349" s="61"/>
      <c r="DQ349" s="61"/>
      <c r="DR349" s="61"/>
      <c r="DS349" s="61"/>
      <c r="DT349" s="61"/>
      <c r="DU349" s="61"/>
      <c r="DV349" s="61"/>
      <c r="DW349" s="61"/>
      <c r="DX349" s="61"/>
      <c r="DY349" s="61"/>
      <c r="DZ349" s="61"/>
      <c r="EA349" s="61"/>
      <c r="EB349" s="61"/>
      <c r="EC349" s="61"/>
      <c r="ED349" s="61"/>
      <c r="EE349" s="61"/>
      <c r="EF349" s="61"/>
      <c r="EG349" s="61"/>
      <c r="EH349" s="61"/>
      <c r="EI349" s="61"/>
      <c r="EJ349" s="61"/>
      <c r="EK349" s="61"/>
      <c r="EL349" s="61"/>
      <c r="EM349" s="61"/>
      <c r="EN349" s="61"/>
      <c r="EO349" s="61"/>
      <c r="EP349" s="61"/>
      <c r="EQ349" s="61"/>
      <c r="ER349" s="61"/>
      <c r="ES349" s="61"/>
      <c r="ET349" s="61"/>
      <c r="EU349" s="61"/>
      <c r="EV349" s="61"/>
      <c r="EW349" s="61"/>
      <c r="EX349" s="61"/>
      <c r="EY349" s="61"/>
      <c r="EZ349" s="61"/>
      <c r="FA349" s="61"/>
      <c r="FB349" s="61"/>
      <c r="FC349" s="61"/>
      <c r="FD349" s="61"/>
      <c r="FE349" s="61"/>
      <c r="FF349" s="61"/>
      <c r="FG349" s="61"/>
      <c r="FH349" s="61"/>
      <c r="FI349" s="61"/>
      <c r="FJ349" s="61"/>
      <c r="FK349" s="61"/>
      <c r="FL349" s="61"/>
      <c r="FM349" s="61"/>
      <c r="FN349" s="61"/>
      <c r="FO349" s="61"/>
      <c r="FP349" s="61"/>
      <c r="FQ349" s="61"/>
      <c r="FR349" s="61"/>
      <c r="FS349" s="61"/>
      <c r="FT349" s="61"/>
      <c r="FU349" s="61"/>
      <c r="FV349" s="61"/>
      <c r="FW349" s="61"/>
      <c r="FX349" s="61"/>
      <c r="FY349" s="61"/>
      <c r="FZ349" s="61"/>
      <c r="GA349" s="61"/>
      <c r="GB349" s="61"/>
      <c r="GC349" s="61"/>
      <c r="GD349" s="61"/>
      <c r="GE349" s="61"/>
      <c r="GF349" s="61"/>
      <c r="GG349" s="61"/>
      <c r="GH349" s="61"/>
      <c r="GI349" s="61"/>
      <c r="GJ349" s="61"/>
      <c r="GK349" s="61"/>
      <c r="GL349" s="61"/>
      <c r="GM349" s="61"/>
      <c r="GN349" s="61"/>
      <c r="GO349" s="61"/>
      <c r="GP349" s="61"/>
      <c r="GQ349" s="61"/>
      <c r="GR349" s="61"/>
      <c r="GS349" s="61"/>
      <c r="GT349" s="61"/>
      <c r="GU349" s="61"/>
      <c r="GV349" s="61"/>
      <c r="GW349" s="61"/>
      <c r="GX349" s="61"/>
      <c r="GY349" s="61"/>
      <c r="GZ349" s="61"/>
      <c r="HA349" s="61"/>
      <c r="HB349" s="61"/>
      <c r="HC349" s="61"/>
      <c r="HD349" s="61"/>
      <c r="HE349" s="61"/>
      <c r="HF349" s="61"/>
      <c r="HG349" s="61"/>
      <c r="HH349" s="61"/>
      <c r="HI349" s="61"/>
      <c r="HJ349" s="61"/>
      <c r="HK349" s="61"/>
      <c r="HL349" s="61"/>
      <c r="HM349" s="61"/>
      <c r="HN349" s="61"/>
      <c r="HO349" s="61"/>
      <c r="HP349" s="61"/>
      <c r="HQ349" s="61"/>
      <c r="HR349" s="61"/>
      <c r="HS349" s="61"/>
    </row>
    <row r="350" spans="1:227" s="62" customFormat="1">
      <c r="A350" s="93"/>
      <c r="B350" s="103"/>
      <c r="C350" s="58">
        <v>2026</v>
      </c>
      <c r="D350" s="22">
        <f t="shared" si="132"/>
        <v>3000.8</v>
      </c>
      <c r="E350" s="15">
        <v>0</v>
      </c>
      <c r="F350" s="15">
        <v>0</v>
      </c>
      <c r="G350" s="15">
        <v>0</v>
      </c>
      <c r="H350" s="15">
        <f>0+3000.8</f>
        <v>3000.8</v>
      </c>
      <c r="I350" s="15">
        <v>0</v>
      </c>
      <c r="J350" s="52"/>
      <c r="K350" s="52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  <c r="AX350" s="61"/>
      <c r="AY350" s="61"/>
      <c r="AZ350" s="61"/>
      <c r="BA350" s="61"/>
      <c r="BB350" s="61"/>
      <c r="BC350" s="61"/>
      <c r="BD350" s="61"/>
      <c r="BE350" s="61"/>
      <c r="BF350" s="61"/>
      <c r="BG350" s="61"/>
      <c r="BH350" s="61"/>
      <c r="BI350" s="61"/>
      <c r="BJ350" s="61"/>
      <c r="BK350" s="61"/>
      <c r="BL350" s="61"/>
      <c r="BM350" s="61"/>
      <c r="BN350" s="61"/>
      <c r="BO350" s="61"/>
      <c r="BP350" s="61"/>
      <c r="BQ350" s="61"/>
      <c r="BR350" s="61"/>
      <c r="BS350" s="61"/>
      <c r="BT350" s="61"/>
      <c r="BU350" s="61"/>
      <c r="BV350" s="61"/>
      <c r="BW350" s="61"/>
      <c r="BX350" s="61"/>
      <c r="BY350" s="61"/>
      <c r="BZ350" s="61"/>
      <c r="CA350" s="61"/>
      <c r="CB350" s="61"/>
      <c r="CC350" s="61"/>
      <c r="CD350" s="61"/>
      <c r="CE350" s="61"/>
      <c r="CF350" s="61"/>
      <c r="CG350" s="61"/>
      <c r="CH350" s="61"/>
      <c r="CI350" s="61"/>
      <c r="CJ350" s="61"/>
      <c r="CK350" s="61"/>
      <c r="CL350" s="61"/>
      <c r="CM350" s="61"/>
      <c r="CN350" s="61"/>
      <c r="CO350" s="61"/>
      <c r="CP350" s="61"/>
      <c r="CQ350" s="61"/>
      <c r="CR350" s="61"/>
      <c r="CS350" s="61"/>
      <c r="CT350" s="61"/>
      <c r="CU350" s="61"/>
      <c r="CV350" s="61"/>
      <c r="CW350" s="61"/>
      <c r="CX350" s="61"/>
      <c r="CY350" s="61"/>
      <c r="CZ350" s="61"/>
      <c r="DA350" s="61"/>
      <c r="DB350" s="61"/>
      <c r="DC350" s="61"/>
      <c r="DD350" s="61"/>
      <c r="DE350" s="61"/>
      <c r="DF350" s="61"/>
      <c r="DG350" s="61"/>
      <c r="DH350" s="61"/>
      <c r="DI350" s="61"/>
      <c r="DJ350" s="61"/>
      <c r="DK350" s="61"/>
      <c r="DL350" s="61"/>
      <c r="DM350" s="61"/>
      <c r="DN350" s="61"/>
      <c r="DO350" s="61"/>
      <c r="DP350" s="61"/>
      <c r="DQ350" s="61"/>
      <c r="DR350" s="61"/>
      <c r="DS350" s="61"/>
      <c r="DT350" s="61"/>
      <c r="DU350" s="61"/>
      <c r="DV350" s="61"/>
      <c r="DW350" s="61"/>
      <c r="DX350" s="61"/>
      <c r="DY350" s="61"/>
      <c r="DZ350" s="61"/>
      <c r="EA350" s="61"/>
      <c r="EB350" s="61"/>
      <c r="EC350" s="61"/>
      <c r="ED350" s="61"/>
      <c r="EE350" s="61"/>
      <c r="EF350" s="61"/>
      <c r="EG350" s="61"/>
      <c r="EH350" s="61"/>
      <c r="EI350" s="61"/>
      <c r="EJ350" s="61"/>
      <c r="EK350" s="61"/>
      <c r="EL350" s="61"/>
      <c r="EM350" s="61"/>
      <c r="EN350" s="61"/>
      <c r="EO350" s="61"/>
      <c r="EP350" s="61"/>
      <c r="EQ350" s="61"/>
      <c r="ER350" s="61"/>
      <c r="ES350" s="61"/>
      <c r="ET350" s="61"/>
      <c r="EU350" s="61"/>
      <c r="EV350" s="61"/>
      <c r="EW350" s="61"/>
      <c r="EX350" s="61"/>
      <c r="EY350" s="61"/>
      <c r="EZ350" s="61"/>
      <c r="FA350" s="61"/>
      <c r="FB350" s="61"/>
      <c r="FC350" s="61"/>
      <c r="FD350" s="61"/>
      <c r="FE350" s="61"/>
      <c r="FF350" s="61"/>
      <c r="FG350" s="61"/>
      <c r="FH350" s="61"/>
      <c r="FI350" s="61"/>
      <c r="FJ350" s="61"/>
      <c r="FK350" s="61"/>
      <c r="FL350" s="61"/>
      <c r="FM350" s="61"/>
      <c r="FN350" s="61"/>
      <c r="FO350" s="61"/>
      <c r="FP350" s="61"/>
      <c r="FQ350" s="61"/>
      <c r="FR350" s="61"/>
      <c r="FS350" s="61"/>
      <c r="FT350" s="61"/>
      <c r="FU350" s="61"/>
      <c r="FV350" s="61"/>
      <c r="FW350" s="61"/>
      <c r="FX350" s="61"/>
      <c r="FY350" s="61"/>
      <c r="FZ350" s="61"/>
      <c r="GA350" s="61"/>
      <c r="GB350" s="61"/>
      <c r="GC350" s="61"/>
      <c r="GD350" s="61"/>
      <c r="GE350" s="61"/>
      <c r="GF350" s="61"/>
      <c r="GG350" s="61"/>
      <c r="GH350" s="61"/>
      <c r="GI350" s="61"/>
      <c r="GJ350" s="61"/>
      <c r="GK350" s="61"/>
      <c r="GL350" s="61"/>
      <c r="GM350" s="61"/>
      <c r="GN350" s="61"/>
      <c r="GO350" s="61"/>
      <c r="GP350" s="61"/>
      <c r="GQ350" s="61"/>
      <c r="GR350" s="61"/>
      <c r="GS350" s="61"/>
      <c r="GT350" s="61"/>
      <c r="GU350" s="61"/>
      <c r="GV350" s="61"/>
      <c r="GW350" s="61"/>
      <c r="GX350" s="61"/>
      <c r="GY350" s="61"/>
      <c r="GZ350" s="61"/>
      <c r="HA350" s="61"/>
      <c r="HB350" s="61"/>
      <c r="HC350" s="61"/>
      <c r="HD350" s="61"/>
      <c r="HE350" s="61"/>
      <c r="HF350" s="61"/>
      <c r="HG350" s="61"/>
      <c r="HH350" s="61"/>
      <c r="HI350" s="61"/>
      <c r="HJ350" s="61"/>
      <c r="HK350" s="61"/>
      <c r="HL350" s="61"/>
      <c r="HM350" s="61"/>
      <c r="HN350" s="61"/>
      <c r="HO350" s="61"/>
      <c r="HP350" s="61"/>
      <c r="HQ350" s="61"/>
      <c r="HR350" s="61"/>
      <c r="HS350" s="61"/>
    </row>
    <row r="351" spans="1:227" s="62" customFormat="1">
      <c r="A351" s="93"/>
      <c r="B351" s="103"/>
      <c r="C351" s="58">
        <v>2027</v>
      </c>
      <c r="D351" s="22">
        <f t="shared" si="132"/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52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1"/>
      <c r="BH351" s="61"/>
      <c r="BI351" s="61"/>
      <c r="BJ351" s="61"/>
      <c r="BK351" s="61"/>
      <c r="BL351" s="61"/>
      <c r="BM351" s="61"/>
      <c r="BN351" s="61"/>
      <c r="BO351" s="61"/>
      <c r="BP351" s="61"/>
      <c r="BQ351" s="61"/>
      <c r="BR351" s="61"/>
      <c r="BS351" s="61"/>
      <c r="BT351" s="61"/>
      <c r="BU351" s="61"/>
      <c r="BV351" s="61"/>
      <c r="BW351" s="61"/>
      <c r="BX351" s="61"/>
      <c r="BY351" s="61"/>
      <c r="BZ351" s="61"/>
      <c r="CA351" s="61"/>
      <c r="CB351" s="61"/>
      <c r="CC351" s="61"/>
      <c r="CD351" s="61"/>
      <c r="CE351" s="61"/>
      <c r="CF351" s="61"/>
      <c r="CG351" s="61"/>
      <c r="CH351" s="61"/>
      <c r="CI351" s="61"/>
      <c r="CJ351" s="61"/>
      <c r="CK351" s="61"/>
      <c r="CL351" s="61"/>
      <c r="CM351" s="61"/>
      <c r="CN351" s="61"/>
      <c r="CO351" s="61"/>
      <c r="CP351" s="61"/>
      <c r="CQ351" s="61"/>
      <c r="CR351" s="61"/>
      <c r="CS351" s="61"/>
      <c r="CT351" s="61"/>
      <c r="CU351" s="61"/>
      <c r="CV351" s="61"/>
      <c r="CW351" s="61"/>
      <c r="CX351" s="61"/>
      <c r="CY351" s="61"/>
      <c r="CZ351" s="61"/>
      <c r="DA351" s="61"/>
      <c r="DB351" s="61"/>
      <c r="DC351" s="61"/>
      <c r="DD351" s="61"/>
      <c r="DE351" s="61"/>
      <c r="DF351" s="61"/>
      <c r="DG351" s="61"/>
      <c r="DH351" s="61"/>
      <c r="DI351" s="61"/>
      <c r="DJ351" s="61"/>
      <c r="DK351" s="61"/>
      <c r="DL351" s="61"/>
      <c r="DM351" s="61"/>
      <c r="DN351" s="61"/>
      <c r="DO351" s="61"/>
      <c r="DP351" s="61"/>
      <c r="DQ351" s="61"/>
      <c r="DR351" s="61"/>
      <c r="DS351" s="61"/>
      <c r="DT351" s="61"/>
      <c r="DU351" s="61"/>
      <c r="DV351" s="61"/>
      <c r="DW351" s="61"/>
      <c r="DX351" s="61"/>
      <c r="DY351" s="61"/>
      <c r="DZ351" s="61"/>
      <c r="EA351" s="61"/>
      <c r="EB351" s="61"/>
      <c r="EC351" s="61"/>
      <c r="ED351" s="61"/>
      <c r="EE351" s="61"/>
      <c r="EF351" s="61"/>
      <c r="EG351" s="61"/>
      <c r="EH351" s="61"/>
      <c r="EI351" s="61"/>
      <c r="EJ351" s="61"/>
      <c r="EK351" s="61"/>
      <c r="EL351" s="61"/>
      <c r="EM351" s="61"/>
      <c r="EN351" s="61"/>
      <c r="EO351" s="61"/>
      <c r="EP351" s="61"/>
      <c r="EQ351" s="61"/>
      <c r="ER351" s="61"/>
      <c r="ES351" s="61"/>
      <c r="ET351" s="61"/>
      <c r="EU351" s="61"/>
      <c r="EV351" s="61"/>
      <c r="EW351" s="61"/>
      <c r="EX351" s="61"/>
      <c r="EY351" s="61"/>
      <c r="EZ351" s="61"/>
      <c r="FA351" s="61"/>
      <c r="FB351" s="61"/>
      <c r="FC351" s="61"/>
      <c r="FD351" s="61"/>
      <c r="FE351" s="61"/>
      <c r="FF351" s="61"/>
      <c r="FG351" s="61"/>
      <c r="FH351" s="61"/>
      <c r="FI351" s="61"/>
      <c r="FJ351" s="61"/>
      <c r="FK351" s="61"/>
      <c r="FL351" s="61"/>
      <c r="FM351" s="61"/>
      <c r="FN351" s="61"/>
      <c r="FO351" s="61"/>
      <c r="FP351" s="61"/>
      <c r="FQ351" s="61"/>
      <c r="FR351" s="61"/>
      <c r="FS351" s="61"/>
      <c r="FT351" s="61"/>
      <c r="FU351" s="61"/>
      <c r="FV351" s="61"/>
      <c r="FW351" s="61"/>
      <c r="FX351" s="61"/>
      <c r="FY351" s="61"/>
      <c r="FZ351" s="61"/>
      <c r="GA351" s="61"/>
      <c r="GB351" s="61"/>
      <c r="GC351" s="61"/>
      <c r="GD351" s="61"/>
      <c r="GE351" s="61"/>
      <c r="GF351" s="61"/>
      <c r="GG351" s="61"/>
      <c r="GH351" s="61"/>
      <c r="GI351" s="61"/>
      <c r="GJ351" s="61"/>
      <c r="GK351" s="61"/>
      <c r="GL351" s="61"/>
      <c r="GM351" s="61"/>
      <c r="GN351" s="61"/>
      <c r="GO351" s="61"/>
      <c r="GP351" s="61"/>
      <c r="GQ351" s="61"/>
      <c r="GR351" s="61"/>
      <c r="GS351" s="61"/>
      <c r="GT351" s="61"/>
      <c r="GU351" s="61"/>
      <c r="GV351" s="61"/>
      <c r="GW351" s="61"/>
      <c r="GX351" s="61"/>
      <c r="GY351" s="61"/>
      <c r="GZ351" s="61"/>
      <c r="HA351" s="61"/>
      <c r="HB351" s="61"/>
      <c r="HC351" s="61"/>
      <c r="HD351" s="61"/>
      <c r="HE351" s="61"/>
      <c r="HF351" s="61"/>
      <c r="HG351" s="61"/>
      <c r="HH351" s="61"/>
      <c r="HI351" s="61"/>
      <c r="HJ351" s="61"/>
      <c r="HK351" s="61"/>
      <c r="HL351" s="61"/>
      <c r="HM351" s="61"/>
      <c r="HN351" s="61"/>
      <c r="HO351" s="61"/>
      <c r="HP351" s="61"/>
      <c r="HQ351" s="61"/>
      <c r="HR351" s="61"/>
      <c r="HS351" s="61"/>
    </row>
    <row r="352" spans="1:227" s="6" customFormat="1">
      <c r="A352" s="94"/>
      <c r="B352" s="103"/>
      <c r="C352" s="58" t="s">
        <v>16</v>
      </c>
      <c r="D352" s="22">
        <f>SUM(D346:D351)</f>
        <v>5395.6</v>
      </c>
      <c r="E352" s="22">
        <f t="shared" ref="E352:I352" si="133">SUM(E346:E351)</f>
        <v>0</v>
      </c>
      <c r="F352" s="22">
        <f t="shared" si="133"/>
        <v>0</v>
      </c>
      <c r="G352" s="22">
        <f t="shared" si="133"/>
        <v>0</v>
      </c>
      <c r="H352" s="22">
        <f t="shared" si="133"/>
        <v>5395.6</v>
      </c>
      <c r="I352" s="22">
        <f t="shared" si="133"/>
        <v>0</v>
      </c>
      <c r="J352" s="42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  <c r="HC352" s="5"/>
      <c r="HD352" s="5"/>
      <c r="HE352" s="5"/>
      <c r="HF352" s="5"/>
      <c r="HG352" s="5"/>
      <c r="HH352" s="5"/>
      <c r="HI352" s="5"/>
      <c r="HJ352" s="5"/>
      <c r="HK352" s="5"/>
      <c r="HL352" s="5"/>
      <c r="HM352" s="5"/>
      <c r="HN352" s="5"/>
      <c r="HO352" s="5"/>
      <c r="HP352" s="5"/>
      <c r="HQ352" s="5"/>
      <c r="HR352" s="5"/>
      <c r="HS352" s="5"/>
    </row>
    <row r="353" spans="1:227" s="6" customFormat="1" ht="18" customHeight="1">
      <c r="A353" s="92" t="s">
        <v>52</v>
      </c>
      <c r="B353" s="86"/>
      <c r="C353" s="58">
        <v>2024</v>
      </c>
      <c r="D353" s="15">
        <f>SUM(E353:I353)</f>
        <v>121</v>
      </c>
      <c r="E353" s="15">
        <v>0</v>
      </c>
      <c r="F353" s="15">
        <v>0</v>
      </c>
      <c r="G353" s="15">
        <v>0</v>
      </c>
      <c r="H353" s="15">
        <v>121</v>
      </c>
      <c r="I353" s="15">
        <v>0</v>
      </c>
      <c r="J353" s="42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  <c r="HC353" s="5"/>
      <c r="HD353" s="5"/>
      <c r="HE353" s="5"/>
      <c r="HF353" s="5"/>
      <c r="HG353" s="5"/>
      <c r="HH353" s="5"/>
      <c r="HI353" s="5"/>
      <c r="HJ353" s="5"/>
      <c r="HK353" s="5"/>
      <c r="HL353" s="5"/>
      <c r="HM353" s="5"/>
      <c r="HN353" s="5"/>
      <c r="HO353" s="5"/>
      <c r="HP353" s="5"/>
      <c r="HQ353" s="5"/>
      <c r="HR353" s="5"/>
      <c r="HS353" s="5"/>
    </row>
    <row r="354" spans="1:227" s="6" customFormat="1" ht="23.25" customHeight="1">
      <c r="A354" s="94"/>
      <c r="B354" s="88"/>
      <c r="C354" s="58" t="s">
        <v>16</v>
      </c>
      <c r="D354" s="15">
        <f t="shared" ref="D354:I354" si="134">SUM(D353:D353)</f>
        <v>121</v>
      </c>
      <c r="E354" s="15">
        <f t="shared" si="134"/>
        <v>0</v>
      </c>
      <c r="F354" s="15">
        <f t="shared" si="134"/>
        <v>0</v>
      </c>
      <c r="G354" s="15">
        <f t="shared" si="134"/>
        <v>0</v>
      </c>
      <c r="H354" s="15">
        <f t="shared" si="134"/>
        <v>121</v>
      </c>
      <c r="I354" s="15">
        <f t="shared" si="134"/>
        <v>0</v>
      </c>
      <c r="J354" s="42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  <c r="HC354" s="5"/>
      <c r="HD354" s="5"/>
      <c r="HE354" s="5"/>
      <c r="HF354" s="5"/>
      <c r="HG354" s="5"/>
      <c r="HH354" s="5"/>
      <c r="HI354" s="5"/>
      <c r="HJ354" s="5"/>
      <c r="HK354" s="5"/>
      <c r="HL354" s="5"/>
      <c r="HM354" s="5"/>
      <c r="HN354" s="5"/>
      <c r="HO354" s="5"/>
      <c r="HP354" s="5"/>
      <c r="HQ354" s="5"/>
      <c r="HR354" s="5"/>
      <c r="HS354" s="5"/>
    </row>
    <row r="355" spans="1:227" s="6" customFormat="1" ht="18" customHeight="1">
      <c r="A355" s="92" t="s">
        <v>0</v>
      </c>
      <c r="B355" s="86"/>
      <c r="C355" s="58">
        <v>2024</v>
      </c>
      <c r="D355" s="15">
        <f>SUM(E355:I355)</f>
        <v>79.099999999999994</v>
      </c>
      <c r="E355" s="15">
        <v>0</v>
      </c>
      <c r="F355" s="15">
        <v>0</v>
      </c>
      <c r="G355" s="15">
        <v>0</v>
      </c>
      <c r="H355" s="15">
        <v>79.099999999999994</v>
      </c>
      <c r="I355" s="15">
        <v>0</v>
      </c>
      <c r="J355" s="42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  <c r="HC355" s="5"/>
      <c r="HD355" s="5"/>
      <c r="HE355" s="5"/>
      <c r="HF355" s="5"/>
      <c r="HG355" s="5"/>
      <c r="HH355" s="5"/>
      <c r="HI355" s="5"/>
      <c r="HJ355" s="5"/>
      <c r="HK355" s="5"/>
      <c r="HL355" s="5"/>
      <c r="HM355" s="5"/>
      <c r="HN355" s="5"/>
      <c r="HO355" s="5"/>
      <c r="HP355" s="5"/>
      <c r="HQ355" s="5"/>
      <c r="HR355" s="5"/>
      <c r="HS355" s="5"/>
    </row>
    <row r="356" spans="1:227" s="6" customFormat="1" ht="35.25" customHeight="1">
      <c r="A356" s="94"/>
      <c r="B356" s="88"/>
      <c r="C356" s="58" t="s">
        <v>16</v>
      </c>
      <c r="D356" s="15">
        <f t="shared" ref="D356:I356" si="135">SUM(D355:D355)</f>
        <v>79.099999999999994</v>
      </c>
      <c r="E356" s="15">
        <f t="shared" si="135"/>
        <v>0</v>
      </c>
      <c r="F356" s="15">
        <f t="shared" si="135"/>
        <v>0</v>
      </c>
      <c r="G356" s="15">
        <f t="shared" si="135"/>
        <v>0</v>
      </c>
      <c r="H356" s="15">
        <f t="shared" si="135"/>
        <v>79.099999999999994</v>
      </c>
      <c r="I356" s="15">
        <f t="shared" si="135"/>
        <v>0</v>
      </c>
      <c r="J356" s="42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  <c r="HL356" s="5"/>
      <c r="HM356" s="5"/>
      <c r="HN356" s="5"/>
      <c r="HO356" s="5"/>
      <c r="HP356" s="5"/>
      <c r="HQ356" s="5"/>
      <c r="HR356" s="5"/>
      <c r="HS356" s="5"/>
    </row>
    <row r="357" spans="1:227" s="62" customFormat="1" ht="18" customHeight="1">
      <c r="A357" s="93" t="s">
        <v>41</v>
      </c>
      <c r="B357" s="87"/>
      <c r="C357" s="58">
        <v>2025</v>
      </c>
      <c r="D357" s="15">
        <f>SUM(E357:I357)</f>
        <v>41856.1</v>
      </c>
      <c r="E357" s="15">
        <v>0</v>
      </c>
      <c r="F357" s="15">
        <v>0</v>
      </c>
      <c r="G357" s="15">
        <v>38507.5</v>
      </c>
      <c r="H357" s="15">
        <f>3348.5+0.1</f>
        <v>3348.6</v>
      </c>
      <c r="I357" s="15">
        <v>0</v>
      </c>
      <c r="J357" s="52"/>
      <c r="K357" s="52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N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  <c r="DH357" s="61"/>
      <c r="DI357" s="61"/>
      <c r="DJ357" s="61"/>
      <c r="DK357" s="61"/>
      <c r="DL357" s="61"/>
      <c r="DM357" s="61"/>
      <c r="DN357" s="61"/>
      <c r="DO357" s="61"/>
      <c r="DP357" s="61"/>
      <c r="DQ357" s="61"/>
      <c r="DR357" s="61"/>
      <c r="DS357" s="61"/>
      <c r="DT357" s="61"/>
      <c r="DU357" s="61"/>
      <c r="DV357" s="61"/>
      <c r="DW357" s="61"/>
      <c r="DX357" s="61"/>
      <c r="DY357" s="61"/>
      <c r="DZ357" s="61"/>
      <c r="EA357" s="61"/>
      <c r="EB357" s="61"/>
      <c r="EC357" s="61"/>
      <c r="ED357" s="61"/>
      <c r="EE357" s="61"/>
      <c r="EF357" s="61"/>
      <c r="EG357" s="61"/>
      <c r="EH357" s="61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ET357" s="61"/>
      <c r="EU357" s="61"/>
      <c r="EV357" s="61"/>
      <c r="EW357" s="61"/>
      <c r="EX357" s="61"/>
      <c r="EY357" s="61"/>
      <c r="EZ357" s="61"/>
      <c r="FA357" s="61"/>
      <c r="FB357" s="61"/>
      <c r="FC357" s="61"/>
      <c r="FD357" s="61"/>
      <c r="FE357" s="61"/>
      <c r="FF357" s="61"/>
      <c r="FG357" s="61"/>
      <c r="FH357" s="61"/>
      <c r="FI357" s="61"/>
      <c r="FJ357" s="61"/>
      <c r="FK357" s="61"/>
      <c r="FL357" s="61"/>
      <c r="FM357" s="61"/>
      <c r="FN357" s="61"/>
      <c r="FO357" s="61"/>
      <c r="FP357" s="61"/>
      <c r="FQ357" s="61"/>
      <c r="FR357" s="61"/>
      <c r="FS357" s="61"/>
      <c r="FT357" s="61"/>
      <c r="FU357" s="61"/>
      <c r="FV357" s="61"/>
      <c r="FW357" s="61"/>
      <c r="FX357" s="61"/>
      <c r="FY357" s="61"/>
      <c r="FZ357" s="61"/>
      <c r="GA357" s="61"/>
      <c r="GB357" s="61"/>
      <c r="GC357" s="61"/>
      <c r="GD357" s="61"/>
      <c r="GE357" s="61"/>
      <c r="GF357" s="61"/>
      <c r="GG357" s="61"/>
      <c r="GH357" s="61"/>
      <c r="GI357" s="61"/>
      <c r="GJ357" s="61"/>
      <c r="GK357" s="61"/>
      <c r="GL357" s="61"/>
      <c r="GM357" s="61"/>
      <c r="GN357" s="61"/>
      <c r="GO357" s="61"/>
      <c r="GP357" s="61"/>
      <c r="GQ357" s="61"/>
      <c r="GR357" s="61"/>
      <c r="GS357" s="61"/>
      <c r="GT357" s="61"/>
      <c r="GU357" s="61"/>
      <c r="GV357" s="61"/>
      <c r="GW357" s="61"/>
      <c r="GX357" s="61"/>
      <c r="GY357" s="61"/>
      <c r="GZ357" s="61"/>
      <c r="HA357" s="61"/>
      <c r="HB357" s="61"/>
      <c r="HC357" s="61"/>
      <c r="HD357" s="61"/>
      <c r="HE357" s="61"/>
      <c r="HF357" s="61"/>
      <c r="HG357" s="61"/>
      <c r="HH357" s="61"/>
      <c r="HI357" s="61"/>
      <c r="HJ357" s="61"/>
      <c r="HK357" s="61"/>
      <c r="HL357" s="61"/>
      <c r="HM357" s="61"/>
      <c r="HN357" s="61"/>
      <c r="HO357" s="61"/>
      <c r="HP357" s="61"/>
      <c r="HQ357" s="61"/>
      <c r="HR357" s="61"/>
      <c r="HS357" s="61"/>
    </row>
    <row r="358" spans="1:227" s="62" customFormat="1" ht="18" customHeight="1">
      <c r="A358" s="93"/>
      <c r="B358" s="87"/>
      <c r="C358" s="58">
        <v>2026</v>
      </c>
      <c r="D358" s="15">
        <f>SUM(E358:I358)</f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52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  <c r="DH358" s="61"/>
      <c r="DI358" s="61"/>
      <c r="DJ358" s="61"/>
      <c r="DK358" s="61"/>
      <c r="DL358" s="61"/>
      <c r="DM358" s="61"/>
      <c r="DN358" s="61"/>
      <c r="DO358" s="61"/>
      <c r="DP358" s="61"/>
      <c r="DQ358" s="61"/>
      <c r="DR358" s="61"/>
      <c r="DS358" s="61"/>
      <c r="DT358" s="61"/>
      <c r="DU358" s="61"/>
      <c r="DV358" s="61"/>
      <c r="DW358" s="61"/>
      <c r="DX358" s="61"/>
      <c r="DY358" s="61"/>
      <c r="DZ358" s="61"/>
      <c r="EA358" s="61"/>
      <c r="EB358" s="61"/>
      <c r="EC358" s="61"/>
      <c r="ED358" s="61"/>
      <c r="EE358" s="61"/>
      <c r="EF358" s="61"/>
      <c r="EG358" s="61"/>
      <c r="EH358" s="61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ET358" s="61"/>
      <c r="EU358" s="61"/>
      <c r="EV358" s="61"/>
      <c r="EW358" s="61"/>
      <c r="EX358" s="61"/>
      <c r="EY358" s="61"/>
      <c r="EZ358" s="61"/>
      <c r="FA358" s="61"/>
      <c r="FB358" s="61"/>
      <c r="FC358" s="61"/>
      <c r="FD358" s="61"/>
      <c r="FE358" s="61"/>
      <c r="FF358" s="61"/>
      <c r="FG358" s="61"/>
      <c r="FH358" s="61"/>
      <c r="FI358" s="61"/>
      <c r="FJ358" s="61"/>
      <c r="FK358" s="61"/>
      <c r="FL358" s="61"/>
      <c r="FM358" s="61"/>
      <c r="FN358" s="61"/>
      <c r="FO358" s="61"/>
      <c r="FP358" s="61"/>
      <c r="FQ358" s="61"/>
      <c r="FR358" s="61"/>
      <c r="FS358" s="61"/>
      <c r="FT358" s="61"/>
      <c r="FU358" s="61"/>
      <c r="FV358" s="61"/>
      <c r="FW358" s="61"/>
      <c r="FX358" s="61"/>
      <c r="FY358" s="61"/>
      <c r="FZ358" s="61"/>
      <c r="GA358" s="61"/>
      <c r="GB358" s="61"/>
      <c r="GC358" s="61"/>
      <c r="GD358" s="61"/>
      <c r="GE358" s="61"/>
      <c r="GF358" s="61"/>
      <c r="GG358" s="61"/>
      <c r="GH358" s="61"/>
      <c r="GI358" s="61"/>
      <c r="GJ358" s="61"/>
      <c r="GK358" s="61"/>
      <c r="GL358" s="61"/>
      <c r="GM358" s="61"/>
      <c r="GN358" s="61"/>
      <c r="GO358" s="61"/>
      <c r="GP358" s="61"/>
      <c r="GQ358" s="61"/>
      <c r="GR358" s="61"/>
      <c r="GS358" s="61"/>
      <c r="GT358" s="61"/>
      <c r="GU358" s="61"/>
      <c r="GV358" s="61"/>
      <c r="GW358" s="61"/>
      <c r="GX358" s="61"/>
      <c r="GY358" s="61"/>
      <c r="GZ358" s="61"/>
      <c r="HA358" s="61"/>
      <c r="HB358" s="61"/>
      <c r="HC358" s="61"/>
      <c r="HD358" s="61"/>
      <c r="HE358" s="61"/>
      <c r="HF358" s="61"/>
      <c r="HG358" s="61"/>
      <c r="HH358" s="61"/>
      <c r="HI358" s="61"/>
      <c r="HJ358" s="61"/>
      <c r="HK358" s="61"/>
      <c r="HL358" s="61"/>
      <c r="HM358" s="61"/>
      <c r="HN358" s="61"/>
      <c r="HO358" s="61"/>
      <c r="HP358" s="61"/>
      <c r="HQ358" s="61"/>
      <c r="HR358" s="61"/>
      <c r="HS358" s="61"/>
    </row>
    <row r="359" spans="1:227" s="62" customFormat="1" ht="18" customHeight="1">
      <c r="A359" s="93"/>
      <c r="B359" s="87"/>
      <c r="C359" s="58">
        <v>2027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52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  <c r="DH359" s="61"/>
      <c r="DI359" s="61"/>
      <c r="DJ359" s="61"/>
      <c r="DK359" s="61"/>
      <c r="DL359" s="61"/>
      <c r="DM359" s="61"/>
      <c r="DN359" s="61"/>
      <c r="DO359" s="61"/>
      <c r="DP359" s="61"/>
      <c r="DQ359" s="61"/>
      <c r="DR359" s="61"/>
      <c r="DS359" s="61"/>
      <c r="DT359" s="61"/>
      <c r="DU359" s="61"/>
      <c r="DV359" s="61"/>
      <c r="DW359" s="61"/>
      <c r="DX359" s="61"/>
      <c r="DY359" s="61"/>
      <c r="DZ359" s="61"/>
      <c r="EA359" s="61"/>
      <c r="EB359" s="61"/>
      <c r="EC359" s="61"/>
      <c r="ED359" s="61"/>
      <c r="EE359" s="61"/>
      <c r="EF359" s="61"/>
      <c r="EG359" s="61"/>
      <c r="EH359" s="61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ET359" s="61"/>
      <c r="EU359" s="61"/>
      <c r="EV359" s="61"/>
      <c r="EW359" s="61"/>
      <c r="EX359" s="61"/>
      <c r="EY359" s="61"/>
      <c r="EZ359" s="61"/>
      <c r="FA359" s="61"/>
      <c r="FB359" s="61"/>
      <c r="FC359" s="61"/>
      <c r="FD359" s="61"/>
      <c r="FE359" s="61"/>
      <c r="FF359" s="61"/>
      <c r="FG359" s="61"/>
      <c r="FH359" s="61"/>
      <c r="FI359" s="61"/>
      <c r="FJ359" s="61"/>
      <c r="FK359" s="61"/>
      <c r="FL359" s="61"/>
      <c r="FM359" s="61"/>
      <c r="FN359" s="61"/>
      <c r="FO359" s="61"/>
      <c r="FP359" s="61"/>
      <c r="FQ359" s="61"/>
      <c r="FR359" s="61"/>
      <c r="FS359" s="61"/>
      <c r="FT359" s="61"/>
      <c r="FU359" s="61"/>
      <c r="FV359" s="61"/>
      <c r="FW359" s="61"/>
      <c r="FX359" s="61"/>
      <c r="FY359" s="61"/>
      <c r="FZ359" s="61"/>
      <c r="GA359" s="61"/>
      <c r="GB359" s="61"/>
      <c r="GC359" s="61"/>
      <c r="GD359" s="61"/>
      <c r="GE359" s="61"/>
      <c r="GF359" s="61"/>
      <c r="GG359" s="61"/>
      <c r="GH359" s="61"/>
      <c r="GI359" s="61"/>
      <c r="GJ359" s="61"/>
      <c r="GK359" s="61"/>
      <c r="GL359" s="61"/>
      <c r="GM359" s="61"/>
      <c r="GN359" s="61"/>
      <c r="GO359" s="61"/>
      <c r="GP359" s="61"/>
      <c r="GQ359" s="61"/>
      <c r="GR359" s="61"/>
      <c r="GS359" s="61"/>
      <c r="GT359" s="61"/>
      <c r="GU359" s="61"/>
      <c r="GV359" s="61"/>
      <c r="GW359" s="61"/>
      <c r="GX359" s="61"/>
      <c r="GY359" s="61"/>
      <c r="GZ359" s="61"/>
      <c r="HA359" s="61"/>
      <c r="HB359" s="61"/>
      <c r="HC359" s="61"/>
      <c r="HD359" s="61"/>
      <c r="HE359" s="61"/>
      <c r="HF359" s="61"/>
      <c r="HG359" s="61"/>
      <c r="HH359" s="61"/>
      <c r="HI359" s="61"/>
      <c r="HJ359" s="61"/>
      <c r="HK359" s="61"/>
      <c r="HL359" s="61"/>
      <c r="HM359" s="61"/>
      <c r="HN359" s="61"/>
      <c r="HO359" s="61"/>
      <c r="HP359" s="61"/>
      <c r="HQ359" s="61"/>
      <c r="HR359" s="61"/>
      <c r="HS359" s="61"/>
    </row>
    <row r="360" spans="1:227" s="6" customFormat="1" ht="18" customHeight="1">
      <c r="A360" s="94"/>
      <c r="B360" s="88"/>
      <c r="C360" s="58" t="s">
        <v>16</v>
      </c>
      <c r="D360" s="15">
        <f>SUM(D357:D359)</f>
        <v>41856.1</v>
      </c>
      <c r="E360" s="15">
        <f t="shared" ref="E360:I360" si="136">SUM(E357:E359)</f>
        <v>0</v>
      </c>
      <c r="F360" s="15">
        <f t="shared" si="136"/>
        <v>0</v>
      </c>
      <c r="G360" s="15">
        <f t="shared" si="136"/>
        <v>38507.5</v>
      </c>
      <c r="H360" s="15">
        <f t="shared" si="136"/>
        <v>3348.6</v>
      </c>
      <c r="I360" s="15">
        <f t="shared" si="136"/>
        <v>0</v>
      </c>
      <c r="J360" s="42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  <c r="GW360" s="5"/>
      <c r="GX360" s="5"/>
      <c r="GY360" s="5"/>
      <c r="GZ360" s="5"/>
      <c r="HA360" s="5"/>
      <c r="HB360" s="5"/>
      <c r="HC360" s="5"/>
      <c r="HD360" s="5"/>
      <c r="HE360" s="5"/>
      <c r="HF360" s="5"/>
      <c r="HG360" s="5"/>
      <c r="HH360" s="5"/>
      <c r="HI360" s="5"/>
      <c r="HJ360" s="5"/>
      <c r="HK360" s="5"/>
      <c r="HL360" s="5"/>
      <c r="HM360" s="5"/>
      <c r="HN360" s="5"/>
      <c r="HO360" s="5"/>
      <c r="HP360" s="5"/>
      <c r="HQ360" s="5"/>
      <c r="HR360" s="5"/>
      <c r="HS360" s="5"/>
    </row>
    <row r="361" spans="1:227" s="62" customFormat="1" ht="18" customHeight="1">
      <c r="A361" s="93" t="s">
        <v>86</v>
      </c>
      <c r="B361" s="87"/>
      <c r="C361" s="58">
        <v>2025</v>
      </c>
      <c r="D361" s="15">
        <f>SUM(E361:I361)</f>
        <v>2800</v>
      </c>
      <c r="E361" s="15">
        <v>0</v>
      </c>
      <c r="F361" s="15">
        <v>0</v>
      </c>
      <c r="G361" s="15">
        <f>3477.6-901.6</f>
        <v>2576</v>
      </c>
      <c r="H361" s="15">
        <f>302.4-78.4</f>
        <v>223.99999999999997</v>
      </c>
      <c r="I361" s="15">
        <v>0</v>
      </c>
      <c r="J361" s="52"/>
      <c r="K361" s="52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  <c r="DH361" s="61"/>
      <c r="DI361" s="61"/>
      <c r="DJ361" s="61"/>
      <c r="DK361" s="61"/>
      <c r="DL361" s="61"/>
      <c r="DM361" s="61"/>
      <c r="DN361" s="61"/>
      <c r="DO361" s="61"/>
      <c r="DP361" s="61"/>
      <c r="DQ361" s="61"/>
      <c r="DR361" s="61"/>
      <c r="DS361" s="61"/>
      <c r="DT361" s="61"/>
      <c r="DU361" s="61"/>
      <c r="DV361" s="61"/>
      <c r="DW361" s="61"/>
      <c r="DX361" s="61"/>
      <c r="DY361" s="61"/>
      <c r="DZ361" s="61"/>
      <c r="EA361" s="61"/>
      <c r="EB361" s="61"/>
      <c r="EC361" s="61"/>
      <c r="ED361" s="61"/>
      <c r="EE361" s="61"/>
      <c r="EF361" s="61"/>
      <c r="EG361" s="61"/>
      <c r="EH361" s="61"/>
      <c r="EI361" s="61"/>
      <c r="EJ361" s="61"/>
      <c r="EK361" s="61"/>
      <c r="EL361" s="61"/>
      <c r="EM361" s="61"/>
      <c r="EN361" s="61"/>
      <c r="EO361" s="61"/>
      <c r="EP361" s="61"/>
      <c r="EQ361" s="61"/>
      <c r="ER361" s="61"/>
      <c r="ES361" s="61"/>
      <c r="ET361" s="61"/>
      <c r="EU361" s="61"/>
      <c r="EV361" s="61"/>
      <c r="EW361" s="61"/>
      <c r="EX361" s="61"/>
      <c r="EY361" s="61"/>
      <c r="EZ361" s="61"/>
      <c r="FA361" s="61"/>
      <c r="FB361" s="61"/>
      <c r="FC361" s="61"/>
      <c r="FD361" s="61"/>
      <c r="FE361" s="61"/>
      <c r="FF361" s="61"/>
      <c r="FG361" s="61"/>
      <c r="FH361" s="61"/>
      <c r="FI361" s="61"/>
      <c r="FJ361" s="61"/>
      <c r="FK361" s="61"/>
      <c r="FL361" s="61"/>
      <c r="FM361" s="61"/>
      <c r="FN361" s="61"/>
      <c r="FO361" s="61"/>
      <c r="FP361" s="61"/>
      <c r="FQ361" s="61"/>
      <c r="FR361" s="61"/>
      <c r="FS361" s="61"/>
      <c r="FT361" s="61"/>
      <c r="FU361" s="61"/>
      <c r="FV361" s="61"/>
      <c r="FW361" s="61"/>
      <c r="FX361" s="61"/>
      <c r="FY361" s="61"/>
      <c r="FZ361" s="61"/>
      <c r="GA361" s="61"/>
      <c r="GB361" s="61"/>
      <c r="GC361" s="61"/>
      <c r="GD361" s="61"/>
      <c r="GE361" s="61"/>
      <c r="GF361" s="61"/>
      <c r="GG361" s="61"/>
      <c r="GH361" s="61"/>
      <c r="GI361" s="61"/>
      <c r="GJ361" s="61"/>
      <c r="GK361" s="61"/>
      <c r="GL361" s="61"/>
      <c r="GM361" s="61"/>
      <c r="GN361" s="61"/>
      <c r="GO361" s="61"/>
      <c r="GP361" s="61"/>
      <c r="GQ361" s="61"/>
      <c r="GR361" s="61"/>
      <c r="GS361" s="61"/>
      <c r="GT361" s="61"/>
      <c r="GU361" s="61"/>
      <c r="GV361" s="61"/>
      <c r="GW361" s="61"/>
      <c r="GX361" s="61"/>
      <c r="GY361" s="61"/>
      <c r="GZ361" s="61"/>
      <c r="HA361" s="61"/>
      <c r="HB361" s="61"/>
      <c r="HC361" s="61"/>
      <c r="HD361" s="61"/>
      <c r="HE361" s="61"/>
      <c r="HF361" s="61"/>
      <c r="HG361" s="61"/>
      <c r="HH361" s="61"/>
      <c r="HI361" s="61"/>
      <c r="HJ361" s="61"/>
      <c r="HK361" s="61"/>
      <c r="HL361" s="61"/>
      <c r="HM361" s="61"/>
      <c r="HN361" s="61"/>
      <c r="HO361" s="61"/>
      <c r="HP361" s="61"/>
      <c r="HQ361" s="61"/>
      <c r="HR361" s="61"/>
      <c r="HS361" s="61"/>
    </row>
    <row r="362" spans="1:227" s="62" customFormat="1" ht="18" customHeight="1">
      <c r="A362" s="93"/>
      <c r="B362" s="87"/>
      <c r="C362" s="58">
        <v>2026</v>
      </c>
      <c r="D362" s="15">
        <f>SUM(E362:I362)</f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52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  <c r="DH362" s="61"/>
      <c r="DI362" s="61"/>
      <c r="DJ362" s="61"/>
      <c r="DK362" s="61"/>
      <c r="DL362" s="61"/>
      <c r="DM362" s="61"/>
      <c r="DN362" s="61"/>
      <c r="DO362" s="61"/>
      <c r="DP362" s="61"/>
      <c r="DQ362" s="61"/>
      <c r="DR362" s="61"/>
      <c r="DS362" s="61"/>
      <c r="DT362" s="61"/>
      <c r="DU362" s="61"/>
      <c r="DV362" s="61"/>
      <c r="DW362" s="61"/>
      <c r="DX362" s="61"/>
      <c r="DY362" s="61"/>
      <c r="DZ362" s="61"/>
      <c r="EA362" s="61"/>
      <c r="EB362" s="61"/>
      <c r="EC362" s="61"/>
      <c r="ED362" s="61"/>
      <c r="EE362" s="61"/>
      <c r="EF362" s="61"/>
      <c r="EG362" s="61"/>
      <c r="EH362" s="61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ET362" s="61"/>
      <c r="EU362" s="61"/>
      <c r="EV362" s="61"/>
      <c r="EW362" s="61"/>
      <c r="EX362" s="61"/>
      <c r="EY362" s="61"/>
      <c r="EZ362" s="61"/>
      <c r="FA362" s="61"/>
      <c r="FB362" s="61"/>
      <c r="FC362" s="61"/>
      <c r="FD362" s="61"/>
      <c r="FE362" s="61"/>
      <c r="FF362" s="61"/>
      <c r="FG362" s="61"/>
      <c r="FH362" s="61"/>
      <c r="FI362" s="61"/>
      <c r="FJ362" s="61"/>
      <c r="FK362" s="61"/>
      <c r="FL362" s="61"/>
      <c r="FM362" s="61"/>
      <c r="FN362" s="61"/>
      <c r="FO362" s="61"/>
      <c r="FP362" s="61"/>
      <c r="FQ362" s="61"/>
      <c r="FR362" s="61"/>
      <c r="FS362" s="61"/>
      <c r="FT362" s="61"/>
      <c r="FU362" s="61"/>
      <c r="FV362" s="61"/>
      <c r="FW362" s="61"/>
      <c r="FX362" s="61"/>
      <c r="FY362" s="61"/>
      <c r="FZ362" s="61"/>
      <c r="GA362" s="61"/>
      <c r="GB362" s="61"/>
      <c r="GC362" s="61"/>
      <c r="GD362" s="61"/>
      <c r="GE362" s="61"/>
      <c r="GF362" s="61"/>
      <c r="GG362" s="61"/>
      <c r="GH362" s="61"/>
      <c r="GI362" s="61"/>
      <c r="GJ362" s="61"/>
      <c r="GK362" s="61"/>
      <c r="GL362" s="61"/>
      <c r="GM362" s="61"/>
      <c r="GN362" s="61"/>
      <c r="GO362" s="61"/>
      <c r="GP362" s="61"/>
      <c r="GQ362" s="61"/>
      <c r="GR362" s="61"/>
      <c r="GS362" s="61"/>
      <c r="GT362" s="61"/>
      <c r="GU362" s="61"/>
      <c r="GV362" s="61"/>
      <c r="GW362" s="61"/>
      <c r="GX362" s="61"/>
      <c r="GY362" s="61"/>
      <c r="GZ362" s="61"/>
      <c r="HA362" s="61"/>
      <c r="HB362" s="61"/>
      <c r="HC362" s="61"/>
      <c r="HD362" s="61"/>
      <c r="HE362" s="61"/>
      <c r="HF362" s="61"/>
      <c r="HG362" s="61"/>
      <c r="HH362" s="61"/>
      <c r="HI362" s="61"/>
      <c r="HJ362" s="61"/>
      <c r="HK362" s="61"/>
      <c r="HL362" s="61"/>
      <c r="HM362" s="61"/>
      <c r="HN362" s="61"/>
      <c r="HO362" s="61"/>
      <c r="HP362" s="61"/>
      <c r="HQ362" s="61"/>
      <c r="HR362" s="61"/>
      <c r="HS362" s="61"/>
    </row>
    <row r="363" spans="1:227" s="62" customFormat="1" ht="18" customHeight="1">
      <c r="A363" s="93"/>
      <c r="B363" s="87"/>
      <c r="C363" s="58">
        <v>2027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52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  <c r="DH363" s="61"/>
      <c r="DI363" s="61"/>
      <c r="DJ363" s="61"/>
      <c r="DK363" s="61"/>
      <c r="DL363" s="61"/>
      <c r="DM363" s="61"/>
      <c r="DN363" s="61"/>
      <c r="DO363" s="61"/>
      <c r="DP363" s="61"/>
      <c r="DQ363" s="61"/>
      <c r="DR363" s="61"/>
      <c r="DS363" s="61"/>
      <c r="DT363" s="61"/>
      <c r="DU363" s="61"/>
      <c r="DV363" s="61"/>
      <c r="DW363" s="61"/>
      <c r="DX363" s="61"/>
      <c r="DY363" s="61"/>
      <c r="DZ363" s="61"/>
      <c r="EA363" s="61"/>
      <c r="EB363" s="61"/>
      <c r="EC363" s="61"/>
      <c r="ED363" s="61"/>
      <c r="EE363" s="61"/>
      <c r="EF363" s="61"/>
      <c r="EG363" s="61"/>
      <c r="EH363" s="61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ET363" s="61"/>
      <c r="EU363" s="61"/>
      <c r="EV363" s="61"/>
      <c r="EW363" s="61"/>
      <c r="EX363" s="61"/>
      <c r="EY363" s="61"/>
      <c r="EZ363" s="61"/>
      <c r="FA363" s="61"/>
      <c r="FB363" s="61"/>
      <c r="FC363" s="61"/>
      <c r="FD363" s="61"/>
      <c r="FE363" s="61"/>
      <c r="FF363" s="61"/>
      <c r="FG363" s="61"/>
      <c r="FH363" s="61"/>
      <c r="FI363" s="61"/>
      <c r="FJ363" s="61"/>
      <c r="FK363" s="61"/>
      <c r="FL363" s="61"/>
      <c r="FM363" s="61"/>
      <c r="FN363" s="61"/>
      <c r="FO363" s="61"/>
      <c r="FP363" s="61"/>
      <c r="FQ363" s="61"/>
      <c r="FR363" s="61"/>
      <c r="FS363" s="61"/>
      <c r="FT363" s="61"/>
      <c r="FU363" s="61"/>
      <c r="FV363" s="61"/>
      <c r="FW363" s="61"/>
      <c r="FX363" s="61"/>
      <c r="FY363" s="61"/>
      <c r="FZ363" s="61"/>
      <c r="GA363" s="61"/>
      <c r="GB363" s="61"/>
      <c r="GC363" s="61"/>
      <c r="GD363" s="61"/>
      <c r="GE363" s="61"/>
      <c r="GF363" s="61"/>
      <c r="GG363" s="61"/>
      <c r="GH363" s="61"/>
      <c r="GI363" s="61"/>
      <c r="GJ363" s="61"/>
      <c r="GK363" s="61"/>
      <c r="GL363" s="61"/>
      <c r="GM363" s="61"/>
      <c r="GN363" s="61"/>
      <c r="GO363" s="61"/>
      <c r="GP363" s="61"/>
      <c r="GQ363" s="61"/>
      <c r="GR363" s="61"/>
      <c r="GS363" s="61"/>
      <c r="GT363" s="61"/>
      <c r="GU363" s="61"/>
      <c r="GV363" s="61"/>
      <c r="GW363" s="61"/>
      <c r="GX363" s="61"/>
      <c r="GY363" s="61"/>
      <c r="GZ363" s="61"/>
      <c r="HA363" s="61"/>
      <c r="HB363" s="61"/>
      <c r="HC363" s="61"/>
      <c r="HD363" s="61"/>
      <c r="HE363" s="61"/>
      <c r="HF363" s="61"/>
      <c r="HG363" s="61"/>
      <c r="HH363" s="61"/>
      <c r="HI363" s="61"/>
      <c r="HJ363" s="61"/>
      <c r="HK363" s="61"/>
      <c r="HL363" s="61"/>
      <c r="HM363" s="61"/>
      <c r="HN363" s="61"/>
      <c r="HO363" s="61"/>
      <c r="HP363" s="61"/>
      <c r="HQ363" s="61"/>
      <c r="HR363" s="61"/>
      <c r="HS363" s="61"/>
    </row>
    <row r="364" spans="1:227" s="6" customFormat="1" ht="18" customHeight="1">
      <c r="A364" s="94"/>
      <c r="B364" s="88"/>
      <c r="C364" s="58" t="s">
        <v>16</v>
      </c>
      <c r="D364" s="15">
        <f>SUM(D361:D363)</f>
        <v>2800</v>
      </c>
      <c r="E364" s="15">
        <f t="shared" ref="E364:I364" si="137">SUM(E361:E363)</f>
        <v>0</v>
      </c>
      <c r="F364" s="15">
        <f t="shared" si="137"/>
        <v>0</v>
      </c>
      <c r="G364" s="15">
        <f t="shared" si="137"/>
        <v>2576</v>
      </c>
      <c r="H364" s="15">
        <f t="shared" si="137"/>
        <v>223.99999999999997</v>
      </c>
      <c r="I364" s="15">
        <f t="shared" si="137"/>
        <v>0</v>
      </c>
      <c r="J364" s="42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  <c r="GW364" s="5"/>
      <c r="GX364" s="5"/>
      <c r="GY364" s="5"/>
      <c r="GZ364" s="5"/>
      <c r="HA364" s="5"/>
      <c r="HB364" s="5"/>
      <c r="HC364" s="5"/>
      <c r="HD364" s="5"/>
      <c r="HE364" s="5"/>
      <c r="HF364" s="5"/>
      <c r="HG364" s="5"/>
      <c r="HH364" s="5"/>
      <c r="HI364" s="5"/>
      <c r="HJ364" s="5"/>
      <c r="HK364" s="5"/>
      <c r="HL364" s="5"/>
      <c r="HM364" s="5"/>
      <c r="HN364" s="5"/>
      <c r="HO364" s="5"/>
      <c r="HP364" s="5"/>
      <c r="HQ364" s="5"/>
      <c r="HR364" s="5"/>
      <c r="HS364" s="5"/>
    </row>
    <row r="365" spans="1:227" s="6" customFormat="1">
      <c r="A365" s="59" t="s">
        <v>76</v>
      </c>
      <c r="B365" s="17"/>
      <c r="C365" s="18"/>
      <c r="D365" s="19"/>
      <c r="E365" s="20"/>
      <c r="F365" s="20"/>
      <c r="G365" s="20"/>
      <c r="H365" s="20"/>
      <c r="I365" s="21"/>
      <c r="J365" s="42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  <c r="GW365" s="5"/>
      <c r="GX365" s="5"/>
      <c r="GY365" s="5"/>
      <c r="GZ365" s="5"/>
      <c r="HA365" s="5"/>
      <c r="HB365" s="5"/>
      <c r="HC365" s="5"/>
      <c r="HD365" s="5"/>
      <c r="HE365" s="5"/>
      <c r="HF365" s="5"/>
      <c r="HG365" s="5"/>
      <c r="HH365" s="5"/>
      <c r="HI365" s="5"/>
      <c r="HJ365" s="5"/>
      <c r="HK365" s="5"/>
      <c r="HL365" s="5"/>
      <c r="HM365" s="5"/>
      <c r="HN365" s="5"/>
      <c r="HO365" s="5"/>
      <c r="HP365" s="5"/>
      <c r="HQ365" s="5"/>
      <c r="HR365" s="5"/>
      <c r="HS365" s="5"/>
    </row>
    <row r="366" spans="1:227" s="6" customFormat="1">
      <c r="A366" s="100" t="s">
        <v>16</v>
      </c>
      <c r="B366" s="91"/>
      <c r="C366" s="57">
        <v>2022</v>
      </c>
      <c r="D366" s="16">
        <f>SUM(E366:I366)</f>
        <v>995.7</v>
      </c>
      <c r="E366" s="16">
        <f t="shared" ref="E366:I367" si="138">E372+E375+E381+E384</f>
        <v>0</v>
      </c>
      <c r="F366" s="16">
        <f t="shared" si="138"/>
        <v>0</v>
      </c>
      <c r="G366" s="16">
        <f t="shared" si="138"/>
        <v>995.7</v>
      </c>
      <c r="H366" s="16">
        <f t="shared" si="138"/>
        <v>0</v>
      </c>
      <c r="I366" s="16">
        <f t="shared" si="138"/>
        <v>0</v>
      </c>
      <c r="J366" s="40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  <c r="GW366" s="5"/>
      <c r="GX366" s="5"/>
      <c r="GY366" s="5"/>
      <c r="GZ366" s="5"/>
      <c r="HA366" s="5"/>
      <c r="HB366" s="5"/>
      <c r="HC366" s="5"/>
      <c r="HD366" s="5"/>
      <c r="HE366" s="5"/>
      <c r="HF366" s="5"/>
      <c r="HG366" s="5"/>
      <c r="HH366" s="5"/>
      <c r="HI366" s="5"/>
      <c r="HJ366" s="5"/>
      <c r="HK366" s="5"/>
      <c r="HL366" s="5"/>
      <c r="HM366" s="5"/>
      <c r="HN366" s="5"/>
      <c r="HO366" s="5"/>
      <c r="HP366" s="5"/>
      <c r="HQ366" s="5"/>
      <c r="HR366" s="5"/>
      <c r="HS366" s="5"/>
    </row>
    <row r="367" spans="1:227" s="6" customFormat="1">
      <c r="A367" s="110"/>
      <c r="B367" s="91"/>
      <c r="C367" s="57">
        <v>2023</v>
      </c>
      <c r="D367" s="16">
        <f t="shared" ref="D367:D370" si="139">SUM(E367:I367)</f>
        <v>1694.8</v>
      </c>
      <c r="E367" s="16">
        <f t="shared" si="138"/>
        <v>0</v>
      </c>
      <c r="F367" s="16">
        <f t="shared" si="138"/>
        <v>0</v>
      </c>
      <c r="G367" s="16">
        <f t="shared" si="138"/>
        <v>0</v>
      </c>
      <c r="H367" s="16">
        <f t="shared" si="138"/>
        <v>1694.8</v>
      </c>
      <c r="I367" s="16">
        <f t="shared" si="138"/>
        <v>0</v>
      </c>
      <c r="J367" s="40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  <c r="HK367" s="5"/>
      <c r="HL367" s="5"/>
      <c r="HM367" s="5"/>
      <c r="HN367" s="5"/>
      <c r="HO367" s="5"/>
      <c r="HP367" s="5"/>
      <c r="HQ367" s="5"/>
      <c r="HR367" s="5"/>
      <c r="HS367" s="5"/>
    </row>
    <row r="368" spans="1:227" s="72" customFormat="1">
      <c r="A368" s="110"/>
      <c r="B368" s="91"/>
      <c r="C368" s="57">
        <v>2025</v>
      </c>
      <c r="D368" s="16">
        <f t="shared" si="139"/>
        <v>830.7</v>
      </c>
      <c r="E368" s="16">
        <f t="shared" ref="E368:I370" si="140">E377</f>
        <v>0</v>
      </c>
      <c r="F368" s="16">
        <f t="shared" si="140"/>
        <v>0</v>
      </c>
      <c r="G368" s="16">
        <f t="shared" si="140"/>
        <v>0</v>
      </c>
      <c r="H368" s="16">
        <f>H377</f>
        <v>830.7</v>
      </c>
      <c r="I368" s="16">
        <f>I377</f>
        <v>0</v>
      </c>
      <c r="J368" s="51"/>
      <c r="K368" s="51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  <c r="AJ368" s="73"/>
      <c r="AK368" s="73"/>
      <c r="AL368" s="73"/>
      <c r="AM368" s="73"/>
      <c r="AN368" s="73"/>
      <c r="AO368" s="73"/>
      <c r="AP368" s="73"/>
      <c r="AQ368" s="73"/>
      <c r="AR368" s="73"/>
      <c r="AS368" s="73"/>
      <c r="AT368" s="73"/>
      <c r="AU368" s="73"/>
      <c r="AV368" s="73"/>
      <c r="AW368" s="73"/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73"/>
      <c r="BL368" s="73"/>
      <c r="BM368" s="73"/>
      <c r="BN368" s="73"/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  <c r="CC368" s="73"/>
      <c r="CD368" s="73"/>
      <c r="CE368" s="73"/>
      <c r="CF368" s="73"/>
      <c r="CG368" s="73"/>
      <c r="CH368" s="73"/>
      <c r="CI368" s="73"/>
      <c r="CJ368" s="73"/>
      <c r="CK368" s="73"/>
      <c r="CL368" s="73"/>
      <c r="CM368" s="73"/>
      <c r="CN368" s="73"/>
      <c r="CO368" s="73"/>
      <c r="CP368" s="73"/>
      <c r="CQ368" s="73"/>
      <c r="CR368" s="73"/>
      <c r="CS368" s="73"/>
      <c r="CT368" s="73"/>
      <c r="CU368" s="73"/>
      <c r="CV368" s="73"/>
      <c r="CW368" s="73"/>
      <c r="CX368" s="73"/>
      <c r="CY368" s="73"/>
      <c r="CZ368" s="73"/>
      <c r="DA368" s="73"/>
      <c r="DB368" s="73"/>
      <c r="DC368" s="73"/>
      <c r="DD368" s="73"/>
      <c r="DE368" s="73"/>
      <c r="DF368" s="73"/>
      <c r="DG368" s="73"/>
      <c r="DH368" s="73"/>
      <c r="DI368" s="73"/>
      <c r="DJ368" s="73"/>
      <c r="DK368" s="73"/>
      <c r="DL368" s="73"/>
      <c r="DM368" s="73"/>
      <c r="DN368" s="73"/>
      <c r="DO368" s="73"/>
      <c r="DP368" s="73"/>
      <c r="DQ368" s="73"/>
      <c r="DR368" s="73"/>
      <c r="DS368" s="73"/>
      <c r="DT368" s="73"/>
      <c r="DU368" s="73"/>
      <c r="DV368" s="73"/>
      <c r="DW368" s="73"/>
      <c r="DX368" s="73"/>
      <c r="DY368" s="73"/>
      <c r="DZ368" s="73"/>
      <c r="EA368" s="73"/>
      <c r="EB368" s="73"/>
      <c r="EC368" s="73"/>
      <c r="ED368" s="73"/>
      <c r="EE368" s="73"/>
      <c r="EF368" s="73"/>
      <c r="EG368" s="73"/>
      <c r="EH368" s="73"/>
      <c r="EI368" s="73"/>
      <c r="EJ368" s="73"/>
      <c r="EK368" s="73"/>
      <c r="EL368" s="73"/>
      <c r="EM368" s="73"/>
      <c r="EN368" s="73"/>
      <c r="EO368" s="73"/>
      <c r="EP368" s="73"/>
      <c r="EQ368" s="73"/>
      <c r="ER368" s="73"/>
      <c r="ES368" s="73"/>
      <c r="ET368" s="73"/>
      <c r="EU368" s="73"/>
      <c r="EV368" s="73"/>
      <c r="EW368" s="73"/>
      <c r="EX368" s="73"/>
      <c r="EY368" s="73"/>
      <c r="EZ368" s="73"/>
      <c r="FA368" s="73"/>
      <c r="FB368" s="73"/>
      <c r="FC368" s="73"/>
      <c r="FD368" s="73"/>
      <c r="FE368" s="73"/>
      <c r="FF368" s="73"/>
      <c r="FG368" s="73"/>
      <c r="FH368" s="73"/>
      <c r="FI368" s="73"/>
      <c r="FJ368" s="73"/>
      <c r="FK368" s="73"/>
      <c r="FL368" s="73"/>
      <c r="FM368" s="73"/>
      <c r="FN368" s="73"/>
      <c r="FO368" s="73"/>
      <c r="FP368" s="73"/>
      <c r="FQ368" s="73"/>
      <c r="FR368" s="73"/>
      <c r="FS368" s="73"/>
      <c r="FT368" s="73"/>
      <c r="FU368" s="73"/>
      <c r="FV368" s="73"/>
      <c r="FW368" s="73"/>
      <c r="FX368" s="73"/>
      <c r="FY368" s="73"/>
      <c r="FZ368" s="73"/>
      <c r="GA368" s="73"/>
      <c r="GB368" s="73"/>
      <c r="GC368" s="73"/>
      <c r="GD368" s="73"/>
      <c r="GE368" s="73"/>
      <c r="GF368" s="73"/>
      <c r="GG368" s="73"/>
      <c r="GH368" s="73"/>
      <c r="GI368" s="73"/>
      <c r="GJ368" s="73"/>
      <c r="GK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</row>
    <row r="369" spans="1:227" s="72" customFormat="1">
      <c r="A369" s="110"/>
      <c r="B369" s="91"/>
      <c r="C369" s="57">
        <v>2026</v>
      </c>
      <c r="D369" s="16">
        <f t="shared" si="139"/>
        <v>0</v>
      </c>
      <c r="E369" s="16">
        <f t="shared" si="140"/>
        <v>0</v>
      </c>
      <c r="F369" s="16">
        <f t="shared" si="140"/>
        <v>0</v>
      </c>
      <c r="G369" s="16">
        <f t="shared" si="140"/>
        <v>0</v>
      </c>
      <c r="H369" s="16">
        <f t="shared" si="140"/>
        <v>0</v>
      </c>
      <c r="I369" s="16">
        <f t="shared" si="140"/>
        <v>0</v>
      </c>
      <c r="J369" s="51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73"/>
      <c r="AN369" s="73"/>
      <c r="AO369" s="73"/>
      <c r="AP369" s="73"/>
      <c r="AQ369" s="73"/>
      <c r="AR369" s="73"/>
      <c r="AS369" s="73"/>
      <c r="AT369" s="73"/>
      <c r="AU369" s="73"/>
      <c r="AV369" s="73"/>
      <c r="AW369" s="73"/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73"/>
      <c r="BL369" s="73"/>
      <c r="BM369" s="73"/>
      <c r="BN369" s="73"/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  <c r="CC369" s="73"/>
      <c r="CD369" s="73"/>
      <c r="CE369" s="73"/>
      <c r="CF369" s="73"/>
      <c r="CG369" s="73"/>
      <c r="CH369" s="73"/>
      <c r="CI369" s="73"/>
      <c r="CJ369" s="73"/>
      <c r="CK369" s="73"/>
      <c r="CL369" s="73"/>
      <c r="CM369" s="73"/>
      <c r="CN369" s="73"/>
      <c r="CO369" s="73"/>
      <c r="CP369" s="73"/>
      <c r="CQ369" s="73"/>
      <c r="CR369" s="73"/>
      <c r="CS369" s="73"/>
      <c r="CT369" s="73"/>
      <c r="CU369" s="73"/>
      <c r="CV369" s="73"/>
      <c r="CW369" s="73"/>
      <c r="CX369" s="73"/>
      <c r="CY369" s="73"/>
      <c r="CZ369" s="73"/>
      <c r="DA369" s="73"/>
      <c r="DB369" s="73"/>
      <c r="DC369" s="73"/>
      <c r="DD369" s="73"/>
      <c r="DE369" s="73"/>
      <c r="DF369" s="73"/>
      <c r="DG369" s="73"/>
      <c r="DH369" s="73"/>
      <c r="DI369" s="73"/>
      <c r="DJ369" s="73"/>
      <c r="DK369" s="73"/>
      <c r="DL369" s="73"/>
      <c r="DM369" s="73"/>
      <c r="DN369" s="73"/>
      <c r="DO369" s="73"/>
      <c r="DP369" s="73"/>
      <c r="DQ369" s="73"/>
      <c r="DR369" s="73"/>
      <c r="DS369" s="73"/>
      <c r="DT369" s="73"/>
      <c r="DU369" s="73"/>
      <c r="DV369" s="73"/>
      <c r="DW369" s="73"/>
      <c r="DX369" s="73"/>
      <c r="DY369" s="73"/>
      <c r="DZ369" s="73"/>
      <c r="EA369" s="73"/>
      <c r="EB369" s="73"/>
      <c r="EC369" s="73"/>
      <c r="ED369" s="73"/>
      <c r="EE369" s="73"/>
      <c r="EF369" s="73"/>
      <c r="EG369" s="73"/>
      <c r="EH369" s="73"/>
      <c r="EI369" s="73"/>
      <c r="EJ369" s="73"/>
      <c r="EK369" s="73"/>
      <c r="EL369" s="73"/>
      <c r="EM369" s="73"/>
      <c r="EN369" s="73"/>
      <c r="EO369" s="73"/>
      <c r="EP369" s="73"/>
      <c r="EQ369" s="73"/>
      <c r="ER369" s="73"/>
      <c r="ES369" s="73"/>
      <c r="ET369" s="73"/>
      <c r="EU369" s="73"/>
      <c r="EV369" s="73"/>
      <c r="EW369" s="73"/>
      <c r="EX369" s="73"/>
      <c r="EY369" s="73"/>
      <c r="EZ369" s="73"/>
      <c r="FA369" s="73"/>
      <c r="FB369" s="73"/>
      <c r="FC369" s="73"/>
      <c r="FD369" s="73"/>
      <c r="FE369" s="73"/>
      <c r="FF369" s="73"/>
      <c r="FG369" s="73"/>
      <c r="FH369" s="73"/>
      <c r="FI369" s="73"/>
      <c r="FJ369" s="73"/>
      <c r="FK369" s="73"/>
      <c r="FL369" s="73"/>
      <c r="FM369" s="73"/>
      <c r="FN369" s="73"/>
      <c r="FO369" s="73"/>
      <c r="FP369" s="73"/>
      <c r="FQ369" s="73"/>
      <c r="FR369" s="73"/>
      <c r="FS369" s="73"/>
      <c r="FT369" s="73"/>
      <c r="FU369" s="73"/>
      <c r="FV369" s="73"/>
      <c r="FW369" s="73"/>
      <c r="FX369" s="73"/>
      <c r="FY369" s="73"/>
      <c r="FZ369" s="73"/>
      <c r="GA369" s="73"/>
      <c r="GB369" s="73"/>
      <c r="GC369" s="73"/>
      <c r="GD369" s="73"/>
      <c r="GE369" s="73"/>
      <c r="GF369" s="73"/>
      <c r="GG369" s="73"/>
      <c r="GH369" s="73"/>
      <c r="GI369" s="73"/>
      <c r="GJ369" s="73"/>
      <c r="GK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</row>
    <row r="370" spans="1:227" s="72" customFormat="1">
      <c r="A370" s="110"/>
      <c r="B370" s="91"/>
      <c r="C370" s="57">
        <v>2027</v>
      </c>
      <c r="D370" s="16">
        <f t="shared" si="139"/>
        <v>0</v>
      </c>
      <c r="E370" s="16">
        <f t="shared" si="140"/>
        <v>0</v>
      </c>
      <c r="F370" s="16">
        <f t="shared" si="140"/>
        <v>0</v>
      </c>
      <c r="G370" s="16">
        <f t="shared" si="140"/>
        <v>0</v>
      </c>
      <c r="H370" s="16">
        <f t="shared" si="140"/>
        <v>0</v>
      </c>
      <c r="I370" s="16">
        <f t="shared" si="140"/>
        <v>0</v>
      </c>
      <c r="J370" s="51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  <c r="CC370" s="73"/>
      <c r="CD370" s="73"/>
      <c r="CE370" s="73"/>
      <c r="CF370" s="73"/>
      <c r="CG370" s="73"/>
      <c r="CH370" s="73"/>
      <c r="CI370" s="73"/>
      <c r="CJ370" s="73"/>
      <c r="CK370" s="73"/>
      <c r="CL370" s="73"/>
      <c r="CM370" s="73"/>
      <c r="CN370" s="73"/>
      <c r="CO370" s="73"/>
      <c r="CP370" s="73"/>
      <c r="CQ370" s="73"/>
      <c r="CR370" s="73"/>
      <c r="CS370" s="73"/>
      <c r="CT370" s="73"/>
      <c r="CU370" s="73"/>
      <c r="CV370" s="73"/>
      <c r="CW370" s="73"/>
      <c r="CX370" s="73"/>
      <c r="CY370" s="73"/>
      <c r="CZ370" s="73"/>
      <c r="DA370" s="73"/>
      <c r="DB370" s="73"/>
      <c r="DC370" s="73"/>
      <c r="DD370" s="73"/>
      <c r="DE370" s="73"/>
      <c r="DF370" s="73"/>
      <c r="DG370" s="73"/>
      <c r="DH370" s="73"/>
      <c r="DI370" s="73"/>
      <c r="DJ370" s="73"/>
      <c r="DK370" s="73"/>
      <c r="DL370" s="73"/>
      <c r="DM370" s="73"/>
      <c r="DN370" s="73"/>
      <c r="DO370" s="73"/>
      <c r="DP370" s="73"/>
      <c r="DQ370" s="73"/>
      <c r="DR370" s="73"/>
      <c r="DS370" s="73"/>
      <c r="DT370" s="73"/>
      <c r="DU370" s="73"/>
      <c r="DV370" s="73"/>
      <c r="DW370" s="73"/>
      <c r="DX370" s="73"/>
      <c r="DY370" s="73"/>
      <c r="DZ370" s="73"/>
      <c r="EA370" s="73"/>
      <c r="EB370" s="73"/>
      <c r="EC370" s="73"/>
      <c r="ED370" s="73"/>
      <c r="EE370" s="73"/>
      <c r="EF370" s="73"/>
      <c r="EG370" s="73"/>
      <c r="EH370" s="73"/>
      <c r="EI370" s="73"/>
      <c r="EJ370" s="73"/>
      <c r="EK370" s="73"/>
      <c r="EL370" s="73"/>
      <c r="EM370" s="73"/>
      <c r="EN370" s="73"/>
      <c r="EO370" s="73"/>
      <c r="EP370" s="73"/>
      <c r="EQ370" s="73"/>
      <c r="ER370" s="73"/>
      <c r="ES370" s="73"/>
      <c r="ET370" s="73"/>
      <c r="EU370" s="73"/>
      <c r="EV370" s="73"/>
      <c r="EW370" s="73"/>
      <c r="EX370" s="73"/>
      <c r="EY370" s="73"/>
      <c r="EZ370" s="73"/>
      <c r="FA370" s="73"/>
      <c r="FB370" s="73"/>
      <c r="FC370" s="73"/>
      <c r="FD370" s="73"/>
      <c r="FE370" s="73"/>
      <c r="FF370" s="73"/>
      <c r="FG370" s="73"/>
      <c r="FH370" s="73"/>
      <c r="FI370" s="73"/>
      <c r="FJ370" s="73"/>
      <c r="FK370" s="73"/>
      <c r="FL370" s="73"/>
      <c r="FM370" s="73"/>
      <c r="FN370" s="73"/>
      <c r="FO370" s="73"/>
      <c r="FP370" s="73"/>
      <c r="FQ370" s="73"/>
      <c r="FR370" s="73"/>
      <c r="FS370" s="73"/>
      <c r="FT370" s="73"/>
      <c r="FU370" s="73"/>
      <c r="FV370" s="73"/>
      <c r="FW370" s="73"/>
      <c r="FX370" s="73"/>
      <c r="FY370" s="73"/>
      <c r="FZ370" s="73"/>
      <c r="GA370" s="73"/>
      <c r="GB370" s="73"/>
      <c r="GC370" s="73"/>
      <c r="GD370" s="73"/>
      <c r="GE370" s="73"/>
      <c r="GF370" s="73"/>
      <c r="GG370" s="73"/>
      <c r="GH370" s="73"/>
      <c r="GI370" s="73"/>
      <c r="GJ370" s="73"/>
      <c r="GK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</row>
    <row r="371" spans="1:227" s="6" customFormat="1">
      <c r="A371" s="101"/>
      <c r="B371" s="91"/>
      <c r="C371" s="57" t="s">
        <v>16</v>
      </c>
      <c r="D371" s="16">
        <f>SUM(D366:D370)</f>
        <v>3521.2</v>
      </c>
      <c r="E371" s="16">
        <f t="shared" ref="E371:I371" si="141">SUM(E366:E370)</f>
        <v>0</v>
      </c>
      <c r="F371" s="16">
        <f t="shared" si="141"/>
        <v>0</v>
      </c>
      <c r="G371" s="16">
        <f t="shared" si="141"/>
        <v>995.7</v>
      </c>
      <c r="H371" s="16">
        <f t="shared" si="141"/>
        <v>2525.5</v>
      </c>
      <c r="I371" s="16">
        <f t="shared" si="141"/>
        <v>0</v>
      </c>
      <c r="J371" s="40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  <c r="GW371" s="5"/>
      <c r="GX371" s="5"/>
      <c r="GY371" s="5"/>
      <c r="GZ371" s="5"/>
      <c r="HA371" s="5"/>
      <c r="HB371" s="5"/>
      <c r="HC371" s="5"/>
      <c r="HD371" s="5"/>
      <c r="HE371" s="5"/>
      <c r="HF371" s="5"/>
      <c r="HG371" s="5"/>
      <c r="HH371" s="5"/>
      <c r="HI371" s="5"/>
      <c r="HJ371" s="5"/>
      <c r="HK371" s="5"/>
      <c r="HL371" s="5"/>
      <c r="HM371" s="5"/>
      <c r="HN371" s="5"/>
      <c r="HO371" s="5"/>
      <c r="HP371" s="5"/>
      <c r="HQ371" s="5"/>
      <c r="HR371" s="5"/>
      <c r="HS371" s="5"/>
    </row>
    <row r="372" spans="1:227" s="6" customFormat="1">
      <c r="A372" s="92" t="s">
        <v>67</v>
      </c>
      <c r="B372" s="103"/>
      <c r="C372" s="58">
        <v>2022</v>
      </c>
      <c r="D372" s="15">
        <f>SUM(E372:I372)</f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42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  <c r="GW372" s="5"/>
      <c r="GX372" s="5"/>
      <c r="GY372" s="5"/>
      <c r="GZ372" s="5"/>
      <c r="HA372" s="5"/>
      <c r="HB372" s="5"/>
      <c r="HC372" s="5"/>
      <c r="HD372" s="5"/>
      <c r="HE372" s="5"/>
      <c r="HF372" s="5"/>
      <c r="HG372" s="5"/>
      <c r="HH372" s="5"/>
      <c r="HI372" s="5"/>
      <c r="HJ372" s="5"/>
      <c r="HK372" s="5"/>
      <c r="HL372" s="5"/>
      <c r="HM372" s="5"/>
      <c r="HN372" s="5"/>
      <c r="HO372" s="5"/>
      <c r="HP372" s="5"/>
      <c r="HQ372" s="5"/>
      <c r="HR372" s="5"/>
      <c r="HS372" s="5"/>
    </row>
    <row r="373" spans="1:227" s="6" customFormat="1">
      <c r="A373" s="93"/>
      <c r="B373" s="103"/>
      <c r="C373" s="58">
        <v>2023</v>
      </c>
      <c r="D373" s="15">
        <f>SUM(E373:I373)</f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42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  <c r="GW373" s="5"/>
      <c r="GX373" s="5"/>
      <c r="GY373" s="5"/>
      <c r="GZ373" s="5"/>
      <c r="HA373" s="5"/>
      <c r="HB373" s="5"/>
      <c r="HC373" s="5"/>
      <c r="HD373" s="5"/>
      <c r="HE373" s="5"/>
      <c r="HF373" s="5"/>
      <c r="HG373" s="5"/>
      <c r="HH373" s="5"/>
      <c r="HI373" s="5"/>
      <c r="HJ373" s="5"/>
      <c r="HK373" s="5"/>
      <c r="HL373" s="5"/>
      <c r="HM373" s="5"/>
      <c r="HN373" s="5"/>
      <c r="HO373" s="5"/>
      <c r="HP373" s="5"/>
      <c r="HQ373" s="5"/>
      <c r="HR373" s="5"/>
      <c r="HS373" s="5"/>
    </row>
    <row r="374" spans="1:227" s="6" customFormat="1">
      <c r="A374" s="94"/>
      <c r="B374" s="103"/>
      <c r="C374" s="58" t="s">
        <v>16</v>
      </c>
      <c r="D374" s="15">
        <f>SUM(D372:D373)</f>
        <v>0</v>
      </c>
      <c r="E374" s="15">
        <f t="shared" ref="E374:I374" si="142">SUM(E372:E373)</f>
        <v>0</v>
      </c>
      <c r="F374" s="15">
        <f t="shared" si="142"/>
        <v>0</v>
      </c>
      <c r="G374" s="15">
        <f t="shared" si="142"/>
        <v>0</v>
      </c>
      <c r="H374" s="15">
        <f t="shared" si="142"/>
        <v>0</v>
      </c>
      <c r="I374" s="15">
        <f t="shared" si="142"/>
        <v>0</v>
      </c>
      <c r="J374" s="42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  <c r="GW374" s="5"/>
      <c r="GX374" s="5"/>
      <c r="GY374" s="5"/>
      <c r="GZ374" s="5"/>
      <c r="HA374" s="5"/>
      <c r="HB374" s="5"/>
      <c r="HC374" s="5"/>
      <c r="HD374" s="5"/>
      <c r="HE374" s="5"/>
      <c r="HF374" s="5"/>
      <c r="HG374" s="5"/>
      <c r="HH374" s="5"/>
      <c r="HI374" s="5"/>
      <c r="HJ374" s="5"/>
      <c r="HK374" s="5"/>
      <c r="HL374" s="5"/>
      <c r="HM374" s="5"/>
      <c r="HN374" s="5"/>
      <c r="HO374" s="5"/>
      <c r="HP374" s="5"/>
      <c r="HQ374" s="5"/>
      <c r="HR374" s="5"/>
      <c r="HS374" s="5"/>
    </row>
    <row r="375" spans="1:227" s="6" customFormat="1" ht="18.75" customHeight="1">
      <c r="A375" s="92" t="s">
        <v>49</v>
      </c>
      <c r="B375" s="103"/>
      <c r="C375" s="58">
        <v>2022</v>
      </c>
      <c r="D375" s="15">
        <f>SUM(E375:I375)</f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42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  <c r="GW375" s="5"/>
      <c r="GX375" s="5"/>
      <c r="GY375" s="5"/>
      <c r="GZ375" s="5"/>
      <c r="HA375" s="5"/>
      <c r="HB375" s="5"/>
      <c r="HC375" s="5"/>
      <c r="HD375" s="5"/>
      <c r="HE375" s="5"/>
      <c r="HF375" s="5"/>
      <c r="HG375" s="5"/>
      <c r="HH375" s="5"/>
      <c r="HI375" s="5"/>
      <c r="HJ375" s="5"/>
      <c r="HK375" s="5"/>
      <c r="HL375" s="5"/>
      <c r="HM375" s="5"/>
      <c r="HN375" s="5"/>
      <c r="HO375" s="5"/>
      <c r="HP375" s="5"/>
      <c r="HQ375" s="5"/>
      <c r="HR375" s="5"/>
      <c r="HS375" s="5"/>
    </row>
    <row r="376" spans="1:227" s="6" customFormat="1">
      <c r="A376" s="93"/>
      <c r="B376" s="103"/>
      <c r="C376" s="58">
        <v>2023</v>
      </c>
      <c r="D376" s="15">
        <f>SUM(E376:I376)</f>
        <v>1694.8</v>
      </c>
      <c r="E376" s="15">
        <v>0</v>
      </c>
      <c r="F376" s="15">
        <v>0</v>
      </c>
      <c r="G376" s="15">
        <v>0</v>
      </c>
      <c r="H376" s="15">
        <f>967.3+727.5</f>
        <v>1694.8</v>
      </c>
      <c r="I376" s="15">
        <v>0</v>
      </c>
      <c r="J376" s="42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  <c r="GW376" s="5"/>
      <c r="GX376" s="5"/>
      <c r="GY376" s="5"/>
      <c r="GZ376" s="5"/>
      <c r="HA376" s="5"/>
      <c r="HB376" s="5"/>
      <c r="HC376" s="5"/>
      <c r="HD376" s="5"/>
      <c r="HE376" s="5"/>
      <c r="HF376" s="5"/>
      <c r="HG376" s="5"/>
      <c r="HH376" s="5"/>
      <c r="HI376" s="5"/>
      <c r="HJ376" s="5"/>
      <c r="HK376" s="5"/>
      <c r="HL376" s="5"/>
      <c r="HM376" s="5"/>
      <c r="HN376" s="5"/>
      <c r="HO376" s="5"/>
      <c r="HP376" s="5"/>
      <c r="HQ376" s="5"/>
      <c r="HR376" s="5"/>
      <c r="HS376" s="5"/>
    </row>
    <row r="377" spans="1:227" s="62" customFormat="1">
      <c r="A377" s="93"/>
      <c r="B377" s="103"/>
      <c r="C377" s="58">
        <v>2025</v>
      </c>
      <c r="D377" s="15">
        <f t="shared" ref="D377:D379" si="143">SUM(E377:I377)</f>
        <v>830.7</v>
      </c>
      <c r="E377" s="15">
        <v>0</v>
      </c>
      <c r="F377" s="15">
        <v>0</v>
      </c>
      <c r="G377" s="15">
        <v>0</v>
      </c>
      <c r="H377" s="15">
        <f>572+258.7</f>
        <v>830.7</v>
      </c>
      <c r="I377" s="15">
        <v>0</v>
      </c>
      <c r="J377" s="52"/>
      <c r="K377" s="52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  <c r="DQ377" s="61"/>
      <c r="DR377" s="61"/>
      <c r="DS377" s="61"/>
      <c r="DT377" s="61"/>
      <c r="DU377" s="61"/>
      <c r="DV377" s="61"/>
      <c r="DW377" s="61"/>
      <c r="DX377" s="61"/>
      <c r="DY377" s="61"/>
      <c r="DZ377" s="61"/>
      <c r="EA377" s="61"/>
      <c r="EB377" s="61"/>
      <c r="EC377" s="61"/>
      <c r="ED377" s="61"/>
      <c r="EE377" s="61"/>
      <c r="EF377" s="61"/>
      <c r="EG377" s="61"/>
      <c r="EH377" s="61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ET377" s="61"/>
      <c r="EU377" s="61"/>
      <c r="EV377" s="61"/>
      <c r="EW377" s="61"/>
      <c r="EX377" s="61"/>
      <c r="EY377" s="61"/>
      <c r="EZ377" s="61"/>
      <c r="FA377" s="61"/>
      <c r="FB377" s="61"/>
      <c r="FC377" s="61"/>
      <c r="FD377" s="61"/>
      <c r="FE377" s="61"/>
      <c r="FF377" s="61"/>
      <c r="FG377" s="61"/>
      <c r="FH377" s="61"/>
      <c r="FI377" s="61"/>
      <c r="FJ377" s="61"/>
      <c r="FK377" s="61"/>
      <c r="FL377" s="61"/>
      <c r="FM377" s="61"/>
      <c r="FN377" s="61"/>
      <c r="FO377" s="61"/>
      <c r="FP377" s="61"/>
      <c r="FQ377" s="61"/>
      <c r="FR377" s="61"/>
      <c r="FS377" s="61"/>
      <c r="FT377" s="61"/>
      <c r="FU377" s="61"/>
      <c r="FV377" s="61"/>
      <c r="FW377" s="61"/>
      <c r="FX377" s="61"/>
      <c r="FY377" s="61"/>
      <c r="FZ377" s="61"/>
      <c r="GA377" s="61"/>
      <c r="GB377" s="61"/>
      <c r="GC377" s="61"/>
      <c r="GD377" s="61"/>
      <c r="GE377" s="61"/>
      <c r="GF377" s="61"/>
      <c r="GG377" s="61"/>
      <c r="GH377" s="61"/>
      <c r="GI377" s="61"/>
      <c r="GJ377" s="61"/>
      <c r="GK377" s="61"/>
      <c r="GL377" s="61"/>
      <c r="GM377" s="61"/>
      <c r="GN377" s="61"/>
      <c r="GO377" s="61"/>
      <c r="GP377" s="61"/>
      <c r="GQ377" s="61"/>
      <c r="GR377" s="61"/>
      <c r="GS377" s="61"/>
      <c r="GT377" s="61"/>
      <c r="GU377" s="61"/>
      <c r="GV377" s="61"/>
      <c r="GW377" s="61"/>
      <c r="GX377" s="61"/>
      <c r="GY377" s="61"/>
      <c r="GZ377" s="61"/>
      <c r="HA377" s="61"/>
      <c r="HB377" s="61"/>
      <c r="HC377" s="61"/>
      <c r="HD377" s="61"/>
      <c r="HE377" s="61"/>
      <c r="HF377" s="61"/>
      <c r="HG377" s="61"/>
      <c r="HH377" s="61"/>
      <c r="HI377" s="61"/>
      <c r="HJ377" s="61"/>
      <c r="HK377" s="61"/>
      <c r="HL377" s="61"/>
      <c r="HM377" s="61"/>
      <c r="HN377" s="61"/>
      <c r="HO377" s="61"/>
      <c r="HP377" s="61"/>
      <c r="HQ377" s="61"/>
      <c r="HR377" s="61"/>
      <c r="HS377" s="61"/>
    </row>
    <row r="378" spans="1:227" s="62" customFormat="1">
      <c r="A378" s="93"/>
      <c r="B378" s="103"/>
      <c r="C378" s="58">
        <v>2026</v>
      </c>
      <c r="D378" s="15">
        <f t="shared" si="143"/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52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  <c r="DH378" s="61"/>
      <c r="DI378" s="61"/>
      <c r="DJ378" s="61"/>
      <c r="DK378" s="61"/>
      <c r="DL378" s="61"/>
      <c r="DM378" s="61"/>
      <c r="DN378" s="61"/>
      <c r="DO378" s="61"/>
      <c r="DP378" s="61"/>
      <c r="DQ378" s="61"/>
      <c r="DR378" s="61"/>
      <c r="DS378" s="61"/>
      <c r="DT378" s="61"/>
      <c r="DU378" s="61"/>
      <c r="DV378" s="61"/>
      <c r="DW378" s="61"/>
      <c r="DX378" s="61"/>
      <c r="DY378" s="61"/>
      <c r="DZ378" s="61"/>
      <c r="EA378" s="61"/>
      <c r="EB378" s="61"/>
      <c r="EC378" s="61"/>
      <c r="ED378" s="61"/>
      <c r="EE378" s="61"/>
      <c r="EF378" s="61"/>
      <c r="EG378" s="61"/>
      <c r="EH378" s="61"/>
      <c r="EI378" s="61"/>
      <c r="EJ378" s="61"/>
      <c r="EK378" s="61"/>
      <c r="EL378" s="61"/>
      <c r="EM378" s="61"/>
      <c r="EN378" s="61"/>
      <c r="EO378" s="61"/>
      <c r="EP378" s="61"/>
      <c r="EQ378" s="61"/>
      <c r="ER378" s="61"/>
      <c r="ES378" s="61"/>
      <c r="ET378" s="61"/>
      <c r="EU378" s="61"/>
      <c r="EV378" s="61"/>
      <c r="EW378" s="61"/>
      <c r="EX378" s="61"/>
      <c r="EY378" s="61"/>
      <c r="EZ378" s="61"/>
      <c r="FA378" s="61"/>
      <c r="FB378" s="61"/>
      <c r="FC378" s="61"/>
      <c r="FD378" s="61"/>
      <c r="FE378" s="61"/>
      <c r="FF378" s="61"/>
      <c r="FG378" s="61"/>
      <c r="FH378" s="61"/>
      <c r="FI378" s="61"/>
      <c r="FJ378" s="61"/>
      <c r="FK378" s="61"/>
      <c r="FL378" s="61"/>
      <c r="FM378" s="61"/>
      <c r="FN378" s="61"/>
      <c r="FO378" s="61"/>
      <c r="FP378" s="61"/>
      <c r="FQ378" s="61"/>
      <c r="FR378" s="61"/>
      <c r="FS378" s="61"/>
      <c r="FT378" s="61"/>
      <c r="FU378" s="61"/>
      <c r="FV378" s="61"/>
      <c r="FW378" s="61"/>
      <c r="FX378" s="61"/>
      <c r="FY378" s="61"/>
      <c r="FZ378" s="61"/>
      <c r="GA378" s="61"/>
      <c r="GB378" s="61"/>
      <c r="GC378" s="61"/>
      <c r="GD378" s="61"/>
      <c r="GE378" s="61"/>
      <c r="GF378" s="61"/>
      <c r="GG378" s="61"/>
      <c r="GH378" s="61"/>
      <c r="GI378" s="61"/>
      <c r="GJ378" s="61"/>
      <c r="GK378" s="61"/>
      <c r="GL378" s="61"/>
      <c r="GM378" s="61"/>
      <c r="GN378" s="61"/>
      <c r="GO378" s="61"/>
      <c r="GP378" s="61"/>
      <c r="GQ378" s="61"/>
      <c r="GR378" s="61"/>
      <c r="GS378" s="61"/>
      <c r="GT378" s="61"/>
      <c r="GU378" s="61"/>
      <c r="GV378" s="61"/>
      <c r="GW378" s="61"/>
      <c r="GX378" s="61"/>
      <c r="GY378" s="61"/>
      <c r="GZ378" s="61"/>
      <c r="HA378" s="61"/>
      <c r="HB378" s="61"/>
      <c r="HC378" s="61"/>
      <c r="HD378" s="61"/>
      <c r="HE378" s="61"/>
      <c r="HF378" s="61"/>
      <c r="HG378" s="61"/>
      <c r="HH378" s="61"/>
      <c r="HI378" s="61"/>
      <c r="HJ378" s="61"/>
      <c r="HK378" s="61"/>
      <c r="HL378" s="61"/>
      <c r="HM378" s="61"/>
      <c r="HN378" s="61"/>
      <c r="HO378" s="61"/>
      <c r="HP378" s="61"/>
      <c r="HQ378" s="61"/>
      <c r="HR378" s="61"/>
      <c r="HS378" s="61"/>
    </row>
    <row r="379" spans="1:227" s="62" customFormat="1">
      <c r="A379" s="93"/>
      <c r="B379" s="103"/>
      <c r="C379" s="58">
        <v>2027</v>
      </c>
      <c r="D379" s="15">
        <f t="shared" si="143"/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52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  <c r="DH379" s="61"/>
      <c r="DI379" s="61"/>
      <c r="DJ379" s="61"/>
      <c r="DK379" s="61"/>
      <c r="DL379" s="61"/>
      <c r="DM379" s="61"/>
      <c r="DN379" s="61"/>
      <c r="DO379" s="61"/>
      <c r="DP379" s="61"/>
      <c r="DQ379" s="61"/>
      <c r="DR379" s="61"/>
      <c r="DS379" s="61"/>
      <c r="DT379" s="61"/>
      <c r="DU379" s="61"/>
      <c r="DV379" s="61"/>
      <c r="DW379" s="61"/>
      <c r="DX379" s="61"/>
      <c r="DY379" s="61"/>
      <c r="DZ379" s="61"/>
      <c r="EA379" s="61"/>
      <c r="EB379" s="61"/>
      <c r="EC379" s="61"/>
      <c r="ED379" s="61"/>
      <c r="EE379" s="61"/>
      <c r="EF379" s="61"/>
      <c r="EG379" s="61"/>
      <c r="EH379" s="61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ET379" s="61"/>
      <c r="EU379" s="61"/>
      <c r="EV379" s="61"/>
      <c r="EW379" s="61"/>
      <c r="EX379" s="61"/>
      <c r="EY379" s="61"/>
      <c r="EZ379" s="61"/>
      <c r="FA379" s="61"/>
      <c r="FB379" s="61"/>
      <c r="FC379" s="61"/>
      <c r="FD379" s="61"/>
      <c r="FE379" s="61"/>
      <c r="FF379" s="61"/>
      <c r="FG379" s="61"/>
      <c r="FH379" s="61"/>
      <c r="FI379" s="61"/>
      <c r="FJ379" s="61"/>
      <c r="FK379" s="61"/>
      <c r="FL379" s="61"/>
      <c r="FM379" s="61"/>
      <c r="FN379" s="61"/>
      <c r="FO379" s="61"/>
      <c r="FP379" s="61"/>
      <c r="FQ379" s="61"/>
      <c r="FR379" s="61"/>
      <c r="FS379" s="61"/>
      <c r="FT379" s="61"/>
      <c r="FU379" s="61"/>
      <c r="FV379" s="61"/>
      <c r="FW379" s="61"/>
      <c r="FX379" s="61"/>
      <c r="FY379" s="61"/>
      <c r="FZ379" s="61"/>
      <c r="GA379" s="61"/>
      <c r="GB379" s="61"/>
      <c r="GC379" s="61"/>
      <c r="GD379" s="61"/>
      <c r="GE379" s="61"/>
      <c r="GF379" s="61"/>
      <c r="GG379" s="61"/>
      <c r="GH379" s="61"/>
      <c r="GI379" s="61"/>
      <c r="GJ379" s="61"/>
      <c r="GK379" s="61"/>
      <c r="GL379" s="61"/>
      <c r="GM379" s="61"/>
      <c r="GN379" s="61"/>
      <c r="GO379" s="61"/>
      <c r="GP379" s="61"/>
      <c r="GQ379" s="61"/>
      <c r="GR379" s="61"/>
      <c r="GS379" s="61"/>
      <c r="GT379" s="61"/>
      <c r="GU379" s="61"/>
      <c r="GV379" s="61"/>
      <c r="GW379" s="61"/>
      <c r="GX379" s="61"/>
      <c r="GY379" s="61"/>
      <c r="GZ379" s="61"/>
      <c r="HA379" s="61"/>
      <c r="HB379" s="61"/>
      <c r="HC379" s="61"/>
      <c r="HD379" s="61"/>
      <c r="HE379" s="61"/>
      <c r="HF379" s="61"/>
      <c r="HG379" s="61"/>
      <c r="HH379" s="61"/>
      <c r="HI379" s="61"/>
      <c r="HJ379" s="61"/>
      <c r="HK379" s="61"/>
      <c r="HL379" s="61"/>
      <c r="HM379" s="61"/>
      <c r="HN379" s="61"/>
      <c r="HO379" s="61"/>
      <c r="HP379" s="61"/>
      <c r="HQ379" s="61"/>
      <c r="HR379" s="61"/>
      <c r="HS379" s="61"/>
    </row>
    <row r="380" spans="1:227" s="6" customFormat="1">
      <c r="A380" s="94"/>
      <c r="B380" s="103"/>
      <c r="C380" s="58" t="s">
        <v>16</v>
      </c>
      <c r="D380" s="15">
        <f>SUM(D375:D379)</f>
        <v>2525.5</v>
      </c>
      <c r="E380" s="15">
        <f t="shared" ref="E380:I380" si="144">SUM(E375:E379)</f>
        <v>0</v>
      </c>
      <c r="F380" s="15">
        <f t="shared" si="144"/>
        <v>0</v>
      </c>
      <c r="G380" s="15">
        <f t="shared" si="144"/>
        <v>0</v>
      </c>
      <c r="H380" s="15">
        <f t="shared" si="144"/>
        <v>2525.5</v>
      </c>
      <c r="I380" s="15">
        <f t="shared" si="144"/>
        <v>0</v>
      </c>
      <c r="J380" s="42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  <c r="GW380" s="5"/>
      <c r="GX380" s="5"/>
      <c r="GY380" s="5"/>
      <c r="GZ380" s="5"/>
      <c r="HA380" s="5"/>
      <c r="HB380" s="5"/>
      <c r="HC380" s="5"/>
      <c r="HD380" s="5"/>
      <c r="HE380" s="5"/>
      <c r="HF380" s="5"/>
      <c r="HG380" s="5"/>
      <c r="HH380" s="5"/>
      <c r="HI380" s="5"/>
      <c r="HJ380" s="5"/>
      <c r="HK380" s="5"/>
      <c r="HL380" s="5"/>
      <c r="HM380" s="5"/>
      <c r="HN380" s="5"/>
      <c r="HO380" s="5"/>
      <c r="HP380" s="5"/>
      <c r="HQ380" s="5"/>
      <c r="HR380" s="5"/>
      <c r="HS380" s="5"/>
    </row>
    <row r="381" spans="1:227" s="6" customFormat="1">
      <c r="A381" s="92" t="s">
        <v>68</v>
      </c>
      <c r="B381" s="103"/>
      <c r="C381" s="58">
        <v>2022</v>
      </c>
      <c r="D381" s="15">
        <f>SUM(E381:I381)</f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42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  <c r="HP381" s="5"/>
      <c r="HQ381" s="5"/>
      <c r="HR381" s="5"/>
      <c r="HS381" s="5"/>
    </row>
    <row r="382" spans="1:227" s="6" customFormat="1">
      <c r="A382" s="93"/>
      <c r="B382" s="103"/>
      <c r="C382" s="58">
        <v>2023</v>
      </c>
      <c r="D382" s="15">
        <f>SUM(E382:I382)</f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42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  <c r="GW382" s="5"/>
      <c r="GX382" s="5"/>
      <c r="GY382" s="5"/>
      <c r="GZ382" s="5"/>
      <c r="HA382" s="5"/>
      <c r="HB382" s="5"/>
      <c r="HC382" s="5"/>
      <c r="HD382" s="5"/>
      <c r="HE382" s="5"/>
      <c r="HF382" s="5"/>
      <c r="HG382" s="5"/>
      <c r="HH382" s="5"/>
      <c r="HI382" s="5"/>
      <c r="HJ382" s="5"/>
      <c r="HK382" s="5"/>
      <c r="HL382" s="5"/>
      <c r="HM382" s="5"/>
      <c r="HN382" s="5"/>
      <c r="HO382" s="5"/>
      <c r="HP382" s="5"/>
      <c r="HQ382" s="5"/>
      <c r="HR382" s="5"/>
      <c r="HS382" s="5"/>
    </row>
    <row r="383" spans="1:227" s="6" customFormat="1">
      <c r="A383" s="94"/>
      <c r="B383" s="103"/>
      <c r="C383" s="58" t="s">
        <v>16</v>
      </c>
      <c r="D383" s="15">
        <f>SUM(D381:D382)</f>
        <v>0</v>
      </c>
      <c r="E383" s="15">
        <f t="shared" ref="E383:I383" si="145">SUM(E381:E382)</f>
        <v>0</v>
      </c>
      <c r="F383" s="15">
        <f t="shared" si="145"/>
        <v>0</v>
      </c>
      <c r="G383" s="15">
        <f t="shared" si="145"/>
        <v>0</v>
      </c>
      <c r="H383" s="15">
        <f t="shared" si="145"/>
        <v>0</v>
      </c>
      <c r="I383" s="15">
        <f t="shared" si="145"/>
        <v>0</v>
      </c>
      <c r="J383" s="42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  <c r="GW383" s="5"/>
      <c r="GX383" s="5"/>
      <c r="GY383" s="5"/>
      <c r="GZ383" s="5"/>
      <c r="HA383" s="5"/>
      <c r="HB383" s="5"/>
      <c r="HC383" s="5"/>
      <c r="HD383" s="5"/>
      <c r="HE383" s="5"/>
      <c r="HF383" s="5"/>
      <c r="HG383" s="5"/>
      <c r="HH383" s="5"/>
      <c r="HI383" s="5"/>
      <c r="HJ383" s="5"/>
      <c r="HK383" s="5"/>
      <c r="HL383" s="5"/>
      <c r="HM383" s="5"/>
      <c r="HN383" s="5"/>
      <c r="HO383" s="5"/>
      <c r="HP383" s="5"/>
      <c r="HQ383" s="5"/>
      <c r="HR383" s="5"/>
      <c r="HS383" s="5"/>
    </row>
    <row r="384" spans="1:227" s="6" customFormat="1" ht="18.75" customHeight="1">
      <c r="A384" s="92" t="s">
        <v>50</v>
      </c>
      <c r="B384" s="103"/>
      <c r="C384" s="58">
        <v>2022</v>
      </c>
      <c r="D384" s="15">
        <f>SUM(E384:I384)</f>
        <v>995.7</v>
      </c>
      <c r="E384" s="15">
        <v>0</v>
      </c>
      <c r="F384" s="15">
        <v>0</v>
      </c>
      <c r="G384" s="15">
        <v>995.7</v>
      </c>
      <c r="H384" s="15">
        <v>0</v>
      </c>
      <c r="I384" s="15">
        <v>0</v>
      </c>
      <c r="J384" s="42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  <c r="GW384" s="5"/>
      <c r="GX384" s="5"/>
      <c r="GY384" s="5"/>
      <c r="GZ384" s="5"/>
      <c r="HA384" s="5"/>
      <c r="HB384" s="5"/>
      <c r="HC384" s="5"/>
      <c r="HD384" s="5"/>
      <c r="HE384" s="5"/>
      <c r="HF384" s="5"/>
      <c r="HG384" s="5"/>
      <c r="HH384" s="5"/>
      <c r="HI384" s="5"/>
      <c r="HJ384" s="5"/>
      <c r="HK384" s="5"/>
      <c r="HL384" s="5"/>
      <c r="HM384" s="5"/>
      <c r="HN384" s="5"/>
      <c r="HO384" s="5"/>
      <c r="HP384" s="5"/>
      <c r="HQ384" s="5"/>
      <c r="HR384" s="5"/>
      <c r="HS384" s="5"/>
    </row>
    <row r="385" spans="1:227" s="6" customFormat="1">
      <c r="A385" s="93"/>
      <c r="B385" s="103"/>
      <c r="C385" s="58">
        <v>2023</v>
      </c>
      <c r="D385" s="15">
        <f>SUM(E385:I385)</f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42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  <c r="GW385" s="5"/>
      <c r="GX385" s="5"/>
      <c r="GY385" s="5"/>
      <c r="GZ385" s="5"/>
      <c r="HA385" s="5"/>
      <c r="HB385" s="5"/>
      <c r="HC385" s="5"/>
      <c r="HD385" s="5"/>
      <c r="HE385" s="5"/>
      <c r="HF385" s="5"/>
      <c r="HG385" s="5"/>
      <c r="HH385" s="5"/>
      <c r="HI385" s="5"/>
      <c r="HJ385" s="5"/>
      <c r="HK385" s="5"/>
      <c r="HL385" s="5"/>
      <c r="HM385" s="5"/>
      <c r="HN385" s="5"/>
      <c r="HO385" s="5"/>
      <c r="HP385" s="5"/>
      <c r="HQ385" s="5"/>
      <c r="HR385" s="5"/>
      <c r="HS385" s="5"/>
    </row>
    <row r="386" spans="1:227" s="6" customFormat="1" ht="21" customHeight="1">
      <c r="A386" s="94"/>
      <c r="B386" s="103"/>
      <c r="C386" s="58" t="s">
        <v>16</v>
      </c>
      <c r="D386" s="15">
        <f t="shared" ref="D386:I386" si="146">SUM(D384:D385)</f>
        <v>995.7</v>
      </c>
      <c r="E386" s="15">
        <f t="shared" si="146"/>
        <v>0</v>
      </c>
      <c r="F386" s="15">
        <f t="shared" si="146"/>
        <v>0</v>
      </c>
      <c r="G386" s="15">
        <f t="shared" si="146"/>
        <v>995.7</v>
      </c>
      <c r="H386" s="15">
        <f t="shared" si="146"/>
        <v>0</v>
      </c>
      <c r="I386" s="15">
        <f t="shared" si="146"/>
        <v>0</v>
      </c>
      <c r="J386" s="42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  <c r="GW386" s="5"/>
      <c r="GX386" s="5"/>
      <c r="GY386" s="5"/>
      <c r="GZ386" s="5"/>
      <c r="HA386" s="5"/>
      <c r="HB386" s="5"/>
      <c r="HC386" s="5"/>
      <c r="HD386" s="5"/>
      <c r="HE386" s="5"/>
      <c r="HF386" s="5"/>
      <c r="HG386" s="5"/>
      <c r="HH386" s="5"/>
      <c r="HI386" s="5"/>
      <c r="HJ386" s="5"/>
      <c r="HK386" s="5"/>
      <c r="HL386" s="5"/>
      <c r="HM386" s="5"/>
      <c r="HN386" s="5"/>
      <c r="HO386" s="5"/>
      <c r="HP386" s="5"/>
      <c r="HQ386" s="5"/>
      <c r="HR386" s="5"/>
      <c r="HS386" s="5"/>
    </row>
    <row r="387" spans="1:227" s="6" customFormat="1">
      <c r="A387" s="59" t="s">
        <v>77</v>
      </c>
      <c r="B387" s="17"/>
      <c r="C387" s="18"/>
      <c r="D387" s="19"/>
      <c r="E387" s="20"/>
      <c r="F387" s="20"/>
      <c r="G387" s="20"/>
      <c r="H387" s="20"/>
      <c r="I387" s="21"/>
      <c r="J387" s="42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  <c r="GW387" s="5"/>
      <c r="GX387" s="5"/>
      <c r="GY387" s="5"/>
      <c r="GZ387" s="5"/>
      <c r="HA387" s="5"/>
      <c r="HB387" s="5"/>
      <c r="HC387" s="5"/>
      <c r="HD387" s="5"/>
      <c r="HE387" s="5"/>
      <c r="HF387" s="5"/>
      <c r="HG387" s="5"/>
      <c r="HH387" s="5"/>
      <c r="HI387" s="5"/>
      <c r="HJ387" s="5"/>
      <c r="HK387" s="5"/>
      <c r="HL387" s="5"/>
      <c r="HM387" s="5"/>
      <c r="HN387" s="5"/>
      <c r="HO387" s="5"/>
      <c r="HP387" s="5"/>
      <c r="HQ387" s="5"/>
      <c r="HR387" s="5"/>
      <c r="HS387" s="5"/>
    </row>
    <row r="388" spans="1:227" s="6" customFormat="1">
      <c r="A388" s="84" t="s">
        <v>16</v>
      </c>
      <c r="B388" s="91"/>
      <c r="C388" s="57">
        <v>2022</v>
      </c>
      <c r="D388" s="16">
        <f t="shared" ref="D388:I393" si="147">D395</f>
        <v>41170.199999999997</v>
      </c>
      <c r="E388" s="16">
        <f t="shared" si="147"/>
        <v>0</v>
      </c>
      <c r="F388" s="16">
        <f t="shared" si="147"/>
        <v>0</v>
      </c>
      <c r="G388" s="16">
        <f t="shared" si="147"/>
        <v>0</v>
      </c>
      <c r="H388" s="16">
        <f t="shared" si="147"/>
        <v>41170.199999999997</v>
      </c>
      <c r="I388" s="16">
        <f t="shared" si="147"/>
        <v>0</v>
      </c>
      <c r="J388" s="40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  <c r="GW388" s="5"/>
      <c r="GX388" s="5"/>
      <c r="GY388" s="5"/>
      <c r="GZ388" s="5"/>
      <c r="HA388" s="5"/>
      <c r="HB388" s="5"/>
      <c r="HC388" s="5"/>
      <c r="HD388" s="5"/>
      <c r="HE388" s="5"/>
      <c r="HF388" s="5"/>
      <c r="HG388" s="5"/>
      <c r="HH388" s="5"/>
      <c r="HI388" s="5"/>
      <c r="HJ388" s="5"/>
      <c r="HK388" s="5"/>
      <c r="HL388" s="5"/>
      <c r="HM388" s="5"/>
      <c r="HN388" s="5"/>
      <c r="HO388" s="5"/>
      <c r="HP388" s="5"/>
      <c r="HQ388" s="5"/>
      <c r="HR388" s="5"/>
      <c r="HS388" s="5"/>
    </row>
    <row r="389" spans="1:227" s="6" customFormat="1">
      <c r="A389" s="84"/>
      <c r="B389" s="91"/>
      <c r="C389" s="57">
        <v>2023</v>
      </c>
      <c r="D389" s="16">
        <f t="shared" si="147"/>
        <v>43688.6</v>
      </c>
      <c r="E389" s="16">
        <f t="shared" si="147"/>
        <v>0</v>
      </c>
      <c r="F389" s="16">
        <f t="shared" si="147"/>
        <v>0</v>
      </c>
      <c r="G389" s="16">
        <f t="shared" si="147"/>
        <v>0</v>
      </c>
      <c r="H389" s="16">
        <f t="shared" si="147"/>
        <v>43688.6</v>
      </c>
      <c r="I389" s="16">
        <f t="shared" si="147"/>
        <v>0</v>
      </c>
      <c r="J389" s="40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  <c r="GW389" s="5"/>
      <c r="GX389" s="5"/>
      <c r="GY389" s="5"/>
      <c r="GZ389" s="5"/>
      <c r="HA389" s="5"/>
      <c r="HB389" s="5"/>
      <c r="HC389" s="5"/>
      <c r="HD389" s="5"/>
      <c r="HE389" s="5"/>
      <c r="HF389" s="5"/>
      <c r="HG389" s="5"/>
      <c r="HH389" s="5"/>
      <c r="HI389" s="5"/>
      <c r="HJ389" s="5"/>
      <c r="HK389" s="5"/>
      <c r="HL389" s="5"/>
      <c r="HM389" s="5"/>
      <c r="HN389" s="5"/>
      <c r="HO389" s="5"/>
      <c r="HP389" s="5"/>
      <c r="HQ389" s="5"/>
      <c r="HR389" s="5"/>
      <c r="HS389" s="5"/>
    </row>
    <row r="390" spans="1:227" s="6" customFormat="1">
      <c r="A390" s="84"/>
      <c r="B390" s="91"/>
      <c r="C390" s="57">
        <v>2024</v>
      </c>
      <c r="D390" s="16">
        <f t="shared" si="147"/>
        <v>49854.7</v>
      </c>
      <c r="E390" s="16">
        <f t="shared" si="147"/>
        <v>0</v>
      </c>
      <c r="F390" s="16">
        <f t="shared" si="147"/>
        <v>0</v>
      </c>
      <c r="G390" s="16">
        <f t="shared" si="147"/>
        <v>0</v>
      </c>
      <c r="H390" s="16">
        <f t="shared" si="147"/>
        <v>49854.7</v>
      </c>
      <c r="I390" s="16">
        <f t="shared" si="147"/>
        <v>0</v>
      </c>
      <c r="J390" s="40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  <c r="GW390" s="5"/>
      <c r="GX390" s="5"/>
      <c r="GY390" s="5"/>
      <c r="GZ390" s="5"/>
      <c r="HA390" s="5"/>
      <c r="HB390" s="5"/>
      <c r="HC390" s="5"/>
      <c r="HD390" s="5"/>
      <c r="HE390" s="5"/>
      <c r="HF390" s="5"/>
      <c r="HG390" s="5"/>
      <c r="HH390" s="5"/>
      <c r="HI390" s="5"/>
      <c r="HJ390" s="5"/>
      <c r="HK390" s="5"/>
      <c r="HL390" s="5"/>
      <c r="HM390" s="5"/>
      <c r="HN390" s="5"/>
      <c r="HO390" s="5"/>
      <c r="HP390" s="5"/>
      <c r="HQ390" s="5"/>
      <c r="HR390" s="5"/>
      <c r="HS390" s="5"/>
    </row>
    <row r="391" spans="1:227" s="72" customFormat="1">
      <c r="A391" s="84"/>
      <c r="B391" s="91"/>
      <c r="C391" s="57">
        <v>2025</v>
      </c>
      <c r="D391" s="16">
        <f t="shared" si="147"/>
        <v>59914</v>
      </c>
      <c r="E391" s="16">
        <f t="shared" si="147"/>
        <v>0</v>
      </c>
      <c r="F391" s="16">
        <f t="shared" si="147"/>
        <v>0</v>
      </c>
      <c r="G391" s="16">
        <f t="shared" si="147"/>
        <v>0</v>
      </c>
      <c r="H391" s="16">
        <f t="shared" si="147"/>
        <v>59914</v>
      </c>
      <c r="I391" s="16">
        <f t="shared" si="147"/>
        <v>0</v>
      </c>
      <c r="J391" s="51"/>
      <c r="K391" s="51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  <c r="AD391" s="73"/>
      <c r="AE391" s="73"/>
      <c r="AF391" s="73"/>
      <c r="AG391" s="73"/>
      <c r="AH391" s="73"/>
      <c r="AI391" s="73"/>
      <c r="AJ391" s="73"/>
      <c r="AK391" s="73"/>
      <c r="AL391" s="73"/>
      <c r="AM391" s="73"/>
      <c r="AN391" s="73"/>
      <c r="AO391" s="73"/>
      <c r="AP391" s="73"/>
      <c r="AQ391" s="73"/>
      <c r="AR391" s="73"/>
      <c r="AS391" s="73"/>
      <c r="AT391" s="73"/>
      <c r="AU391" s="73"/>
      <c r="AV391" s="73"/>
      <c r="AW391" s="73"/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73"/>
      <c r="BL391" s="73"/>
      <c r="BM391" s="73"/>
      <c r="BN391" s="73"/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  <c r="CC391" s="73"/>
      <c r="CD391" s="73"/>
      <c r="CE391" s="73"/>
      <c r="CF391" s="73"/>
      <c r="CG391" s="73"/>
      <c r="CH391" s="73"/>
      <c r="CI391" s="73"/>
      <c r="CJ391" s="73"/>
      <c r="CK391" s="73"/>
      <c r="CL391" s="73"/>
      <c r="CM391" s="73"/>
      <c r="CN391" s="73"/>
      <c r="CO391" s="73"/>
      <c r="CP391" s="73"/>
      <c r="CQ391" s="73"/>
      <c r="CR391" s="73"/>
      <c r="CS391" s="73"/>
      <c r="CT391" s="73"/>
      <c r="CU391" s="73"/>
      <c r="CV391" s="73"/>
      <c r="CW391" s="73"/>
      <c r="CX391" s="73"/>
      <c r="CY391" s="73"/>
      <c r="CZ391" s="73"/>
      <c r="DA391" s="73"/>
      <c r="DB391" s="73"/>
      <c r="DC391" s="73"/>
      <c r="DD391" s="73"/>
      <c r="DE391" s="73"/>
      <c r="DF391" s="73"/>
      <c r="DG391" s="73"/>
      <c r="DH391" s="73"/>
      <c r="DI391" s="73"/>
      <c r="DJ391" s="73"/>
      <c r="DK391" s="73"/>
      <c r="DL391" s="73"/>
      <c r="DM391" s="73"/>
      <c r="DN391" s="73"/>
      <c r="DO391" s="73"/>
      <c r="DP391" s="73"/>
      <c r="DQ391" s="73"/>
      <c r="DR391" s="73"/>
      <c r="DS391" s="73"/>
      <c r="DT391" s="73"/>
      <c r="DU391" s="73"/>
      <c r="DV391" s="73"/>
      <c r="DW391" s="73"/>
      <c r="DX391" s="73"/>
      <c r="DY391" s="73"/>
      <c r="DZ391" s="73"/>
      <c r="EA391" s="73"/>
      <c r="EB391" s="73"/>
      <c r="EC391" s="73"/>
      <c r="ED391" s="73"/>
      <c r="EE391" s="73"/>
      <c r="EF391" s="73"/>
      <c r="EG391" s="73"/>
      <c r="EH391" s="73"/>
      <c r="EI391" s="73"/>
      <c r="EJ391" s="73"/>
      <c r="EK391" s="73"/>
      <c r="EL391" s="73"/>
      <c r="EM391" s="73"/>
      <c r="EN391" s="73"/>
      <c r="EO391" s="73"/>
      <c r="EP391" s="73"/>
      <c r="EQ391" s="73"/>
      <c r="ER391" s="73"/>
      <c r="ES391" s="73"/>
      <c r="ET391" s="73"/>
      <c r="EU391" s="73"/>
      <c r="EV391" s="73"/>
      <c r="EW391" s="73"/>
      <c r="EX391" s="73"/>
      <c r="EY391" s="73"/>
      <c r="EZ391" s="73"/>
      <c r="FA391" s="73"/>
      <c r="FB391" s="73"/>
      <c r="FC391" s="73"/>
      <c r="FD391" s="73"/>
      <c r="FE391" s="73"/>
      <c r="FF391" s="73"/>
      <c r="FG391" s="73"/>
      <c r="FH391" s="73"/>
      <c r="FI391" s="73"/>
      <c r="FJ391" s="73"/>
      <c r="FK391" s="73"/>
      <c r="FL391" s="73"/>
      <c r="FM391" s="73"/>
      <c r="FN391" s="73"/>
      <c r="FO391" s="73"/>
      <c r="FP391" s="73"/>
      <c r="FQ391" s="73"/>
      <c r="FR391" s="73"/>
      <c r="FS391" s="73"/>
      <c r="FT391" s="73"/>
      <c r="FU391" s="73"/>
      <c r="FV391" s="73"/>
      <c r="FW391" s="73"/>
      <c r="FX391" s="73"/>
      <c r="FY391" s="73"/>
      <c r="FZ391" s="73"/>
      <c r="GA391" s="73"/>
      <c r="GB391" s="73"/>
      <c r="GC391" s="73"/>
      <c r="GD391" s="73"/>
      <c r="GE391" s="73"/>
      <c r="GF391" s="73"/>
      <c r="GG391" s="73"/>
      <c r="GH391" s="73"/>
      <c r="GI391" s="73"/>
      <c r="GJ391" s="73"/>
      <c r="GK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</row>
    <row r="392" spans="1:227" s="72" customFormat="1">
      <c r="A392" s="84"/>
      <c r="B392" s="91"/>
      <c r="C392" s="57">
        <v>2026</v>
      </c>
      <c r="D392" s="16">
        <f t="shared" si="147"/>
        <v>52442.8</v>
      </c>
      <c r="E392" s="16">
        <f t="shared" si="147"/>
        <v>0</v>
      </c>
      <c r="F392" s="16">
        <f t="shared" si="147"/>
        <v>0</v>
      </c>
      <c r="G392" s="16">
        <f t="shared" si="147"/>
        <v>0</v>
      </c>
      <c r="H392" s="16">
        <f t="shared" si="147"/>
        <v>52442.8</v>
      </c>
      <c r="I392" s="16">
        <f t="shared" si="147"/>
        <v>0</v>
      </c>
      <c r="J392" s="51"/>
      <c r="K392" s="51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3"/>
      <c r="CE392" s="73"/>
      <c r="CF392" s="73"/>
      <c r="CG392" s="73"/>
      <c r="CH392" s="73"/>
      <c r="CI392" s="73"/>
      <c r="CJ392" s="73"/>
      <c r="CK392" s="73"/>
      <c r="CL392" s="73"/>
      <c r="CM392" s="73"/>
      <c r="CN392" s="73"/>
      <c r="CO392" s="73"/>
      <c r="CP392" s="73"/>
      <c r="CQ392" s="73"/>
      <c r="CR392" s="73"/>
      <c r="CS392" s="73"/>
      <c r="CT392" s="73"/>
      <c r="CU392" s="73"/>
      <c r="CV392" s="73"/>
      <c r="CW392" s="73"/>
      <c r="CX392" s="73"/>
      <c r="CY392" s="73"/>
      <c r="CZ392" s="73"/>
      <c r="DA392" s="73"/>
      <c r="DB392" s="73"/>
      <c r="DC392" s="73"/>
      <c r="DD392" s="73"/>
      <c r="DE392" s="73"/>
      <c r="DF392" s="73"/>
      <c r="DG392" s="73"/>
      <c r="DH392" s="73"/>
      <c r="DI392" s="73"/>
      <c r="DJ392" s="73"/>
      <c r="DK392" s="73"/>
      <c r="DL392" s="73"/>
      <c r="DM392" s="73"/>
      <c r="DN392" s="73"/>
      <c r="DO392" s="73"/>
      <c r="DP392" s="73"/>
      <c r="DQ392" s="73"/>
      <c r="DR392" s="73"/>
      <c r="DS392" s="73"/>
      <c r="DT392" s="73"/>
      <c r="DU392" s="73"/>
      <c r="DV392" s="73"/>
      <c r="DW392" s="73"/>
      <c r="DX392" s="73"/>
      <c r="DY392" s="73"/>
      <c r="DZ392" s="73"/>
      <c r="EA392" s="73"/>
      <c r="EB392" s="73"/>
      <c r="EC392" s="73"/>
      <c r="ED392" s="73"/>
      <c r="EE392" s="73"/>
      <c r="EF392" s="73"/>
      <c r="EG392" s="73"/>
      <c r="EH392" s="73"/>
      <c r="EI392" s="73"/>
      <c r="EJ392" s="73"/>
      <c r="EK392" s="73"/>
      <c r="EL392" s="73"/>
      <c r="EM392" s="73"/>
      <c r="EN392" s="73"/>
      <c r="EO392" s="73"/>
      <c r="EP392" s="73"/>
      <c r="EQ392" s="73"/>
      <c r="ER392" s="73"/>
      <c r="ES392" s="73"/>
      <c r="ET392" s="73"/>
      <c r="EU392" s="73"/>
      <c r="EV392" s="73"/>
      <c r="EW392" s="73"/>
      <c r="EX392" s="73"/>
      <c r="EY392" s="73"/>
      <c r="EZ392" s="73"/>
      <c r="FA392" s="73"/>
      <c r="FB392" s="73"/>
      <c r="FC392" s="73"/>
      <c r="FD392" s="73"/>
      <c r="FE392" s="73"/>
      <c r="FF392" s="73"/>
      <c r="FG392" s="73"/>
      <c r="FH392" s="73"/>
      <c r="FI392" s="73"/>
      <c r="FJ392" s="73"/>
      <c r="FK392" s="73"/>
      <c r="FL392" s="73"/>
      <c r="FM392" s="73"/>
      <c r="FN392" s="73"/>
      <c r="FO392" s="73"/>
      <c r="FP392" s="73"/>
      <c r="FQ392" s="73"/>
      <c r="FR392" s="73"/>
      <c r="FS392" s="73"/>
      <c r="FT392" s="73"/>
      <c r="FU392" s="73"/>
      <c r="FV392" s="73"/>
      <c r="FW392" s="73"/>
      <c r="FX392" s="73"/>
      <c r="FY392" s="73"/>
      <c r="FZ392" s="73"/>
      <c r="GA392" s="73"/>
      <c r="GB392" s="73"/>
      <c r="GC392" s="73"/>
      <c r="GD392" s="73"/>
      <c r="GE392" s="73"/>
      <c r="GF392" s="73"/>
      <c r="GG392" s="73"/>
      <c r="GH392" s="73"/>
      <c r="GI392" s="73"/>
      <c r="GJ392" s="73"/>
      <c r="GK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</row>
    <row r="393" spans="1:227" s="72" customFormat="1">
      <c r="A393" s="84"/>
      <c r="B393" s="91"/>
      <c r="C393" s="57">
        <v>2027</v>
      </c>
      <c r="D393" s="16">
        <f t="shared" si="147"/>
        <v>53137</v>
      </c>
      <c r="E393" s="16">
        <f t="shared" si="147"/>
        <v>0</v>
      </c>
      <c r="F393" s="16">
        <f t="shared" si="147"/>
        <v>0</v>
      </c>
      <c r="G393" s="16">
        <f t="shared" si="147"/>
        <v>0</v>
      </c>
      <c r="H393" s="16">
        <f>H400</f>
        <v>53137</v>
      </c>
      <c r="I393" s="16">
        <f>I400</f>
        <v>0</v>
      </c>
      <c r="J393" s="51"/>
      <c r="K393" s="51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  <c r="AD393" s="73"/>
      <c r="AE393" s="73"/>
      <c r="AF393" s="73"/>
      <c r="AG393" s="73"/>
      <c r="AH393" s="73"/>
      <c r="AI393" s="73"/>
      <c r="AJ393" s="73"/>
      <c r="AK393" s="73"/>
      <c r="AL393" s="73"/>
      <c r="AM393" s="73"/>
      <c r="AN393" s="73"/>
      <c r="AO393" s="73"/>
      <c r="AP393" s="73"/>
      <c r="AQ393" s="73"/>
      <c r="AR393" s="73"/>
      <c r="AS393" s="73"/>
      <c r="AT393" s="73"/>
      <c r="AU393" s="73"/>
      <c r="AV393" s="73"/>
      <c r="AW393" s="73"/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  <c r="CC393" s="73"/>
      <c r="CD393" s="73"/>
      <c r="CE393" s="73"/>
      <c r="CF393" s="73"/>
      <c r="CG393" s="73"/>
      <c r="CH393" s="73"/>
      <c r="CI393" s="73"/>
      <c r="CJ393" s="73"/>
      <c r="CK393" s="73"/>
      <c r="CL393" s="73"/>
      <c r="CM393" s="73"/>
      <c r="CN393" s="73"/>
      <c r="CO393" s="73"/>
      <c r="CP393" s="73"/>
      <c r="CQ393" s="73"/>
      <c r="CR393" s="73"/>
      <c r="CS393" s="73"/>
      <c r="CT393" s="73"/>
      <c r="CU393" s="73"/>
      <c r="CV393" s="73"/>
      <c r="CW393" s="73"/>
      <c r="CX393" s="73"/>
      <c r="CY393" s="73"/>
      <c r="CZ393" s="73"/>
      <c r="DA393" s="73"/>
      <c r="DB393" s="73"/>
      <c r="DC393" s="73"/>
      <c r="DD393" s="73"/>
      <c r="DE393" s="73"/>
      <c r="DF393" s="73"/>
      <c r="DG393" s="73"/>
      <c r="DH393" s="73"/>
      <c r="DI393" s="73"/>
      <c r="DJ393" s="73"/>
      <c r="DK393" s="73"/>
      <c r="DL393" s="73"/>
      <c r="DM393" s="73"/>
      <c r="DN393" s="73"/>
      <c r="DO393" s="73"/>
      <c r="DP393" s="73"/>
      <c r="DQ393" s="73"/>
      <c r="DR393" s="73"/>
      <c r="DS393" s="73"/>
      <c r="DT393" s="73"/>
      <c r="DU393" s="73"/>
      <c r="DV393" s="73"/>
      <c r="DW393" s="73"/>
      <c r="DX393" s="73"/>
      <c r="DY393" s="73"/>
      <c r="DZ393" s="73"/>
      <c r="EA393" s="73"/>
      <c r="EB393" s="73"/>
      <c r="EC393" s="73"/>
      <c r="ED393" s="73"/>
      <c r="EE393" s="73"/>
      <c r="EF393" s="73"/>
      <c r="EG393" s="73"/>
      <c r="EH393" s="73"/>
      <c r="EI393" s="73"/>
      <c r="EJ393" s="73"/>
      <c r="EK393" s="73"/>
      <c r="EL393" s="73"/>
      <c r="EM393" s="73"/>
      <c r="EN393" s="73"/>
      <c r="EO393" s="73"/>
      <c r="EP393" s="73"/>
      <c r="EQ393" s="73"/>
      <c r="ER393" s="73"/>
      <c r="ES393" s="73"/>
      <c r="ET393" s="73"/>
      <c r="EU393" s="73"/>
      <c r="EV393" s="73"/>
      <c r="EW393" s="73"/>
      <c r="EX393" s="73"/>
      <c r="EY393" s="73"/>
      <c r="EZ393" s="73"/>
      <c r="FA393" s="73"/>
      <c r="FB393" s="73"/>
      <c r="FC393" s="73"/>
      <c r="FD393" s="73"/>
      <c r="FE393" s="73"/>
      <c r="FF393" s="73"/>
      <c r="FG393" s="73"/>
      <c r="FH393" s="73"/>
      <c r="FI393" s="73"/>
      <c r="FJ393" s="73"/>
      <c r="FK393" s="73"/>
      <c r="FL393" s="73"/>
      <c r="FM393" s="73"/>
      <c r="FN393" s="73"/>
      <c r="FO393" s="73"/>
      <c r="FP393" s="73"/>
      <c r="FQ393" s="73"/>
      <c r="FR393" s="73"/>
      <c r="FS393" s="73"/>
      <c r="FT393" s="73"/>
      <c r="FU393" s="73"/>
      <c r="FV393" s="73"/>
      <c r="FW393" s="73"/>
      <c r="FX393" s="73"/>
      <c r="FY393" s="73"/>
      <c r="FZ393" s="73"/>
      <c r="GA393" s="73"/>
      <c r="GB393" s="73"/>
      <c r="GC393" s="73"/>
      <c r="GD393" s="73"/>
      <c r="GE393" s="73"/>
      <c r="GF393" s="73"/>
      <c r="GG393" s="73"/>
      <c r="GH393" s="73"/>
      <c r="GI393" s="73"/>
      <c r="GJ393" s="73"/>
      <c r="GK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</row>
    <row r="394" spans="1:227" s="6" customFormat="1">
      <c r="A394" s="84"/>
      <c r="B394" s="91"/>
      <c r="C394" s="57" t="s">
        <v>16</v>
      </c>
      <c r="D394" s="16">
        <f>SUM(D388:D393)</f>
        <v>300207.3</v>
      </c>
      <c r="E394" s="16">
        <f t="shared" ref="E394:I394" si="148">SUM(E388:E393)</f>
        <v>0</v>
      </c>
      <c r="F394" s="16">
        <f t="shared" si="148"/>
        <v>0</v>
      </c>
      <c r="G394" s="16">
        <f t="shared" si="148"/>
        <v>0</v>
      </c>
      <c r="H394" s="16">
        <f t="shared" si="148"/>
        <v>300207.3</v>
      </c>
      <c r="I394" s="16">
        <f t="shared" si="148"/>
        <v>0</v>
      </c>
      <c r="J394" s="40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  <c r="GW394" s="5"/>
      <c r="GX394" s="5"/>
      <c r="GY394" s="5"/>
      <c r="GZ394" s="5"/>
      <c r="HA394" s="5"/>
      <c r="HB394" s="5"/>
      <c r="HC394" s="5"/>
      <c r="HD394" s="5"/>
      <c r="HE394" s="5"/>
      <c r="HF394" s="5"/>
      <c r="HG394" s="5"/>
      <c r="HH394" s="5"/>
      <c r="HI394" s="5"/>
      <c r="HJ394" s="5"/>
      <c r="HK394" s="5"/>
      <c r="HL394" s="5"/>
      <c r="HM394" s="5"/>
      <c r="HN394" s="5"/>
      <c r="HO394" s="5"/>
      <c r="HP394" s="5"/>
      <c r="HQ394" s="5"/>
      <c r="HR394" s="5"/>
      <c r="HS394" s="5"/>
    </row>
    <row r="395" spans="1:227" s="6" customFormat="1">
      <c r="A395" s="92" t="s">
        <v>51</v>
      </c>
      <c r="B395" s="103"/>
      <c r="C395" s="58">
        <v>2022</v>
      </c>
      <c r="D395" s="15">
        <f t="shared" ref="D395:D400" si="149">SUM(E395:I395)</f>
        <v>41170.199999999997</v>
      </c>
      <c r="E395" s="15">
        <v>0</v>
      </c>
      <c r="F395" s="15">
        <v>0</v>
      </c>
      <c r="G395" s="15">
        <v>0</v>
      </c>
      <c r="H395" s="15">
        <v>41170.199999999997</v>
      </c>
      <c r="I395" s="15">
        <v>0</v>
      </c>
      <c r="J395" s="42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  <c r="GW395" s="5"/>
      <c r="GX395" s="5"/>
      <c r="GY395" s="5"/>
      <c r="GZ395" s="5"/>
      <c r="HA395" s="5"/>
      <c r="HB395" s="5"/>
      <c r="HC395" s="5"/>
      <c r="HD395" s="5"/>
      <c r="HE395" s="5"/>
      <c r="HF395" s="5"/>
      <c r="HG395" s="5"/>
      <c r="HH395" s="5"/>
      <c r="HI395" s="5"/>
      <c r="HJ395" s="5"/>
      <c r="HK395" s="5"/>
      <c r="HL395" s="5"/>
      <c r="HM395" s="5"/>
      <c r="HN395" s="5"/>
      <c r="HO395" s="5"/>
      <c r="HP395" s="5"/>
      <c r="HQ395" s="5"/>
      <c r="HR395" s="5"/>
      <c r="HS395" s="5"/>
    </row>
    <row r="396" spans="1:227" s="6" customFormat="1">
      <c r="A396" s="93"/>
      <c r="B396" s="103"/>
      <c r="C396" s="58">
        <v>2023</v>
      </c>
      <c r="D396" s="15">
        <f t="shared" si="149"/>
        <v>43688.6</v>
      </c>
      <c r="E396" s="15">
        <v>0</v>
      </c>
      <c r="F396" s="15">
        <v>0</v>
      </c>
      <c r="G396" s="15">
        <v>0</v>
      </c>
      <c r="H396" s="15">
        <v>43688.6</v>
      </c>
      <c r="I396" s="15">
        <v>0</v>
      </c>
      <c r="J396" s="42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  <c r="GW396" s="5"/>
      <c r="GX396" s="5"/>
      <c r="GY396" s="5"/>
      <c r="GZ396" s="5"/>
      <c r="HA396" s="5"/>
      <c r="HB396" s="5"/>
      <c r="HC396" s="5"/>
      <c r="HD396" s="5"/>
      <c r="HE396" s="5"/>
      <c r="HF396" s="5"/>
      <c r="HG396" s="5"/>
      <c r="HH396" s="5"/>
      <c r="HI396" s="5"/>
      <c r="HJ396" s="5"/>
      <c r="HK396" s="5"/>
      <c r="HL396" s="5"/>
      <c r="HM396" s="5"/>
      <c r="HN396" s="5"/>
      <c r="HO396" s="5"/>
      <c r="HP396" s="5"/>
      <c r="HQ396" s="5"/>
      <c r="HR396" s="5"/>
      <c r="HS396" s="5"/>
    </row>
    <row r="397" spans="1:227" s="6" customFormat="1">
      <c r="A397" s="93"/>
      <c r="B397" s="103"/>
      <c r="C397" s="58">
        <v>2024</v>
      </c>
      <c r="D397" s="15">
        <f t="shared" si="149"/>
        <v>49854.7</v>
      </c>
      <c r="E397" s="15">
        <v>0</v>
      </c>
      <c r="F397" s="15">
        <v>0</v>
      </c>
      <c r="G397" s="15">
        <v>0</v>
      </c>
      <c r="H397" s="15">
        <v>49854.7</v>
      </c>
      <c r="I397" s="15">
        <v>0</v>
      </c>
      <c r="J397" s="42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  <c r="GW397" s="5"/>
      <c r="GX397" s="5"/>
      <c r="GY397" s="5"/>
      <c r="GZ397" s="5"/>
      <c r="HA397" s="5"/>
      <c r="HB397" s="5"/>
      <c r="HC397" s="5"/>
      <c r="HD397" s="5"/>
      <c r="HE397" s="5"/>
      <c r="HF397" s="5"/>
      <c r="HG397" s="5"/>
      <c r="HH397" s="5"/>
      <c r="HI397" s="5"/>
      <c r="HJ397" s="5"/>
      <c r="HK397" s="5"/>
      <c r="HL397" s="5"/>
      <c r="HM397" s="5"/>
      <c r="HN397" s="5"/>
      <c r="HO397" s="5"/>
      <c r="HP397" s="5"/>
      <c r="HQ397" s="5"/>
      <c r="HR397" s="5"/>
      <c r="HS397" s="5"/>
    </row>
    <row r="398" spans="1:227" s="62" customFormat="1">
      <c r="A398" s="93"/>
      <c r="B398" s="103"/>
      <c r="C398" s="58">
        <v>2025</v>
      </c>
      <c r="D398" s="15">
        <f t="shared" si="149"/>
        <v>59914</v>
      </c>
      <c r="E398" s="15">
        <v>0</v>
      </c>
      <c r="F398" s="15">
        <v>0</v>
      </c>
      <c r="G398" s="15">
        <v>0</v>
      </c>
      <c r="H398" s="15">
        <v>59914</v>
      </c>
      <c r="I398" s="15">
        <v>0</v>
      </c>
      <c r="J398" s="52"/>
      <c r="K398" s="52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61"/>
      <c r="BN398" s="61"/>
      <c r="BO398" s="61"/>
      <c r="BP398" s="61"/>
      <c r="BQ398" s="61"/>
      <c r="BR398" s="61"/>
      <c r="BS398" s="61"/>
      <c r="BT398" s="61"/>
      <c r="BU398" s="61"/>
      <c r="BV398" s="61"/>
      <c r="BW398" s="61"/>
      <c r="BX398" s="61"/>
      <c r="BY398" s="61"/>
      <c r="BZ398" s="61"/>
      <c r="CA398" s="61"/>
      <c r="CB398" s="61"/>
      <c r="CC398" s="61"/>
      <c r="CD398" s="61"/>
      <c r="CE398" s="61"/>
      <c r="CF398" s="61"/>
      <c r="CG398" s="61"/>
      <c r="CH398" s="61"/>
      <c r="CI398" s="61"/>
      <c r="CJ398" s="61"/>
      <c r="CK398" s="61"/>
      <c r="CL398" s="61"/>
      <c r="CM398" s="61"/>
      <c r="CN398" s="61"/>
      <c r="CO398" s="61"/>
      <c r="CP398" s="61"/>
      <c r="CQ398" s="61"/>
      <c r="CR398" s="61"/>
      <c r="CS398" s="61"/>
      <c r="CT398" s="61"/>
      <c r="CU398" s="61"/>
      <c r="CV398" s="61"/>
      <c r="CW398" s="61"/>
      <c r="CX398" s="61"/>
      <c r="CY398" s="61"/>
      <c r="CZ398" s="61"/>
      <c r="DA398" s="61"/>
      <c r="DB398" s="61"/>
      <c r="DC398" s="61"/>
      <c r="DD398" s="61"/>
      <c r="DE398" s="61"/>
      <c r="DF398" s="61"/>
      <c r="DG398" s="61"/>
      <c r="DH398" s="61"/>
      <c r="DI398" s="61"/>
      <c r="DJ398" s="61"/>
      <c r="DK398" s="61"/>
      <c r="DL398" s="61"/>
      <c r="DM398" s="61"/>
      <c r="DN398" s="61"/>
      <c r="DO398" s="61"/>
      <c r="DP398" s="61"/>
      <c r="DQ398" s="61"/>
      <c r="DR398" s="61"/>
      <c r="DS398" s="61"/>
      <c r="DT398" s="61"/>
      <c r="DU398" s="61"/>
      <c r="DV398" s="61"/>
      <c r="DW398" s="61"/>
      <c r="DX398" s="61"/>
      <c r="DY398" s="61"/>
      <c r="DZ398" s="61"/>
      <c r="EA398" s="61"/>
      <c r="EB398" s="61"/>
      <c r="EC398" s="61"/>
      <c r="ED398" s="61"/>
      <c r="EE398" s="61"/>
      <c r="EF398" s="61"/>
      <c r="EG398" s="61"/>
      <c r="EH398" s="61"/>
      <c r="EI398" s="61"/>
      <c r="EJ398" s="61"/>
      <c r="EK398" s="61"/>
      <c r="EL398" s="61"/>
      <c r="EM398" s="61"/>
      <c r="EN398" s="61"/>
      <c r="EO398" s="61"/>
      <c r="EP398" s="61"/>
      <c r="EQ398" s="61"/>
      <c r="ER398" s="61"/>
      <c r="ES398" s="61"/>
      <c r="ET398" s="61"/>
      <c r="EU398" s="61"/>
      <c r="EV398" s="61"/>
      <c r="EW398" s="61"/>
      <c r="EX398" s="61"/>
      <c r="EY398" s="61"/>
      <c r="EZ398" s="61"/>
      <c r="FA398" s="61"/>
      <c r="FB398" s="61"/>
      <c r="FC398" s="61"/>
      <c r="FD398" s="61"/>
      <c r="FE398" s="61"/>
      <c r="FF398" s="61"/>
      <c r="FG398" s="61"/>
      <c r="FH398" s="61"/>
      <c r="FI398" s="61"/>
      <c r="FJ398" s="61"/>
      <c r="FK398" s="61"/>
      <c r="FL398" s="61"/>
      <c r="FM398" s="61"/>
      <c r="FN398" s="61"/>
      <c r="FO398" s="61"/>
      <c r="FP398" s="61"/>
      <c r="FQ398" s="61"/>
      <c r="FR398" s="61"/>
      <c r="FS398" s="61"/>
      <c r="FT398" s="61"/>
      <c r="FU398" s="61"/>
      <c r="FV398" s="61"/>
      <c r="FW398" s="61"/>
      <c r="FX398" s="61"/>
      <c r="FY398" s="61"/>
      <c r="FZ398" s="61"/>
      <c r="GA398" s="61"/>
      <c r="GB398" s="61"/>
      <c r="GC398" s="61"/>
      <c r="GD398" s="61"/>
      <c r="GE398" s="61"/>
      <c r="GF398" s="61"/>
      <c r="GG398" s="61"/>
      <c r="GH398" s="61"/>
      <c r="GI398" s="61"/>
      <c r="GJ398" s="61"/>
      <c r="GK398" s="61"/>
      <c r="GL398" s="61"/>
      <c r="GM398" s="61"/>
      <c r="GN398" s="61"/>
      <c r="GO398" s="61"/>
      <c r="GP398" s="61"/>
      <c r="GQ398" s="61"/>
      <c r="GR398" s="61"/>
      <c r="GS398" s="61"/>
      <c r="GT398" s="61"/>
      <c r="GU398" s="61"/>
      <c r="GV398" s="61"/>
      <c r="GW398" s="61"/>
      <c r="GX398" s="61"/>
      <c r="GY398" s="61"/>
      <c r="GZ398" s="61"/>
      <c r="HA398" s="61"/>
      <c r="HB398" s="61"/>
      <c r="HC398" s="61"/>
      <c r="HD398" s="61"/>
      <c r="HE398" s="61"/>
      <c r="HF398" s="61"/>
      <c r="HG398" s="61"/>
      <c r="HH398" s="61"/>
      <c r="HI398" s="61"/>
      <c r="HJ398" s="61"/>
      <c r="HK398" s="61"/>
      <c r="HL398" s="61"/>
      <c r="HM398" s="61"/>
      <c r="HN398" s="61"/>
      <c r="HO398" s="61"/>
      <c r="HP398" s="61"/>
      <c r="HQ398" s="61"/>
      <c r="HR398" s="61"/>
      <c r="HS398" s="61"/>
    </row>
    <row r="399" spans="1:227" s="62" customFormat="1">
      <c r="A399" s="93"/>
      <c r="B399" s="103"/>
      <c r="C399" s="58">
        <v>2026</v>
      </c>
      <c r="D399" s="15">
        <f t="shared" si="149"/>
        <v>52442.8</v>
      </c>
      <c r="E399" s="15">
        <v>0</v>
      </c>
      <c r="F399" s="15">
        <v>0</v>
      </c>
      <c r="G399" s="15">
        <v>0</v>
      </c>
      <c r="H399" s="15">
        <v>52442.8</v>
      </c>
      <c r="I399" s="15">
        <v>0</v>
      </c>
      <c r="J399" s="52"/>
      <c r="K399" s="52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61"/>
      <c r="CB399" s="61"/>
      <c r="CC399" s="61"/>
      <c r="CD399" s="61"/>
      <c r="CE399" s="61"/>
      <c r="CF399" s="61"/>
      <c r="CG399" s="61"/>
      <c r="CH399" s="61"/>
      <c r="CI399" s="61"/>
      <c r="CJ399" s="61"/>
      <c r="CK399" s="61"/>
      <c r="CL399" s="61"/>
      <c r="CM399" s="61"/>
      <c r="CN399" s="61"/>
      <c r="CO399" s="61"/>
      <c r="CP399" s="61"/>
      <c r="CQ399" s="61"/>
      <c r="CR399" s="61"/>
      <c r="CS399" s="61"/>
      <c r="CT399" s="61"/>
      <c r="CU399" s="61"/>
      <c r="CV399" s="61"/>
      <c r="CW399" s="61"/>
      <c r="CX399" s="61"/>
      <c r="CY399" s="61"/>
      <c r="CZ399" s="61"/>
      <c r="DA399" s="61"/>
      <c r="DB399" s="61"/>
      <c r="DC399" s="61"/>
      <c r="DD399" s="61"/>
      <c r="DE399" s="61"/>
      <c r="DF399" s="61"/>
      <c r="DG399" s="61"/>
      <c r="DH399" s="61"/>
      <c r="DI399" s="61"/>
      <c r="DJ399" s="61"/>
      <c r="DK399" s="61"/>
      <c r="DL399" s="61"/>
      <c r="DM399" s="61"/>
      <c r="DN399" s="61"/>
      <c r="DO399" s="61"/>
      <c r="DP399" s="61"/>
      <c r="DQ399" s="61"/>
      <c r="DR399" s="61"/>
      <c r="DS399" s="61"/>
      <c r="DT399" s="61"/>
      <c r="DU399" s="61"/>
      <c r="DV399" s="61"/>
      <c r="DW399" s="61"/>
      <c r="DX399" s="61"/>
      <c r="DY399" s="61"/>
      <c r="DZ399" s="61"/>
      <c r="EA399" s="61"/>
      <c r="EB399" s="61"/>
      <c r="EC399" s="61"/>
      <c r="ED399" s="61"/>
      <c r="EE399" s="61"/>
      <c r="EF399" s="61"/>
      <c r="EG399" s="61"/>
      <c r="EH399" s="61"/>
      <c r="EI399" s="61"/>
      <c r="EJ399" s="61"/>
      <c r="EK399" s="61"/>
      <c r="EL399" s="61"/>
      <c r="EM399" s="61"/>
      <c r="EN399" s="61"/>
      <c r="EO399" s="61"/>
      <c r="EP399" s="61"/>
      <c r="EQ399" s="61"/>
      <c r="ER399" s="61"/>
      <c r="ES399" s="61"/>
      <c r="ET399" s="61"/>
      <c r="EU399" s="61"/>
      <c r="EV399" s="61"/>
      <c r="EW399" s="61"/>
      <c r="EX399" s="61"/>
      <c r="EY399" s="61"/>
      <c r="EZ399" s="61"/>
      <c r="FA399" s="61"/>
      <c r="FB399" s="61"/>
      <c r="FC399" s="61"/>
      <c r="FD399" s="61"/>
      <c r="FE399" s="61"/>
      <c r="FF399" s="61"/>
      <c r="FG399" s="61"/>
      <c r="FH399" s="61"/>
      <c r="FI399" s="61"/>
      <c r="FJ399" s="61"/>
      <c r="FK399" s="61"/>
      <c r="FL399" s="61"/>
      <c r="FM399" s="61"/>
      <c r="FN399" s="61"/>
      <c r="FO399" s="61"/>
      <c r="FP399" s="61"/>
      <c r="FQ399" s="61"/>
      <c r="FR399" s="61"/>
      <c r="FS399" s="61"/>
      <c r="FT399" s="61"/>
      <c r="FU399" s="61"/>
      <c r="FV399" s="61"/>
      <c r="FW399" s="61"/>
      <c r="FX399" s="61"/>
      <c r="FY399" s="61"/>
      <c r="FZ399" s="61"/>
      <c r="GA399" s="61"/>
      <c r="GB399" s="61"/>
      <c r="GC399" s="61"/>
      <c r="GD399" s="61"/>
      <c r="GE399" s="61"/>
      <c r="GF399" s="61"/>
      <c r="GG399" s="61"/>
      <c r="GH399" s="61"/>
      <c r="GI399" s="61"/>
      <c r="GJ399" s="61"/>
      <c r="GK399" s="61"/>
      <c r="GL399" s="61"/>
      <c r="GM399" s="61"/>
      <c r="GN399" s="61"/>
      <c r="GO399" s="61"/>
      <c r="GP399" s="61"/>
      <c r="GQ399" s="61"/>
      <c r="GR399" s="61"/>
      <c r="GS399" s="61"/>
      <c r="GT399" s="61"/>
      <c r="GU399" s="61"/>
      <c r="GV399" s="61"/>
      <c r="GW399" s="61"/>
      <c r="GX399" s="61"/>
      <c r="GY399" s="61"/>
      <c r="GZ399" s="61"/>
      <c r="HA399" s="61"/>
      <c r="HB399" s="61"/>
      <c r="HC399" s="61"/>
      <c r="HD399" s="61"/>
      <c r="HE399" s="61"/>
      <c r="HF399" s="61"/>
      <c r="HG399" s="61"/>
      <c r="HH399" s="61"/>
      <c r="HI399" s="61"/>
      <c r="HJ399" s="61"/>
      <c r="HK399" s="61"/>
      <c r="HL399" s="61"/>
      <c r="HM399" s="61"/>
      <c r="HN399" s="61"/>
      <c r="HO399" s="61"/>
      <c r="HP399" s="61"/>
      <c r="HQ399" s="61"/>
      <c r="HR399" s="61"/>
      <c r="HS399" s="61"/>
    </row>
    <row r="400" spans="1:227" s="62" customFormat="1">
      <c r="A400" s="93"/>
      <c r="B400" s="103"/>
      <c r="C400" s="58">
        <v>2027</v>
      </c>
      <c r="D400" s="15">
        <f t="shared" si="149"/>
        <v>53137</v>
      </c>
      <c r="E400" s="15">
        <v>0</v>
      </c>
      <c r="F400" s="15">
        <v>0</v>
      </c>
      <c r="G400" s="15">
        <v>0</v>
      </c>
      <c r="H400" s="15">
        <v>53137</v>
      </c>
      <c r="I400" s="15">
        <v>0</v>
      </c>
      <c r="J400" s="52"/>
      <c r="K400" s="52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61"/>
      <c r="CB400" s="61"/>
      <c r="CC400" s="61"/>
      <c r="CD400" s="61"/>
      <c r="CE400" s="61"/>
      <c r="CF400" s="61"/>
      <c r="CG400" s="61"/>
      <c r="CH400" s="61"/>
      <c r="CI400" s="61"/>
      <c r="CJ400" s="61"/>
      <c r="CK400" s="61"/>
      <c r="CL400" s="61"/>
      <c r="CM400" s="61"/>
      <c r="CN400" s="61"/>
      <c r="CO400" s="61"/>
      <c r="CP400" s="61"/>
      <c r="CQ400" s="61"/>
      <c r="CR400" s="61"/>
      <c r="CS400" s="61"/>
      <c r="CT400" s="61"/>
      <c r="CU400" s="61"/>
      <c r="CV400" s="61"/>
      <c r="CW400" s="61"/>
      <c r="CX400" s="61"/>
      <c r="CY400" s="61"/>
      <c r="CZ400" s="61"/>
      <c r="DA400" s="61"/>
      <c r="DB400" s="61"/>
      <c r="DC400" s="61"/>
      <c r="DD400" s="61"/>
      <c r="DE400" s="61"/>
      <c r="DF400" s="61"/>
      <c r="DG400" s="61"/>
      <c r="DH400" s="61"/>
      <c r="DI400" s="61"/>
      <c r="DJ400" s="61"/>
      <c r="DK400" s="61"/>
      <c r="DL400" s="61"/>
      <c r="DM400" s="61"/>
      <c r="DN400" s="61"/>
      <c r="DO400" s="61"/>
      <c r="DP400" s="61"/>
      <c r="DQ400" s="61"/>
      <c r="DR400" s="61"/>
      <c r="DS400" s="61"/>
      <c r="DT400" s="61"/>
      <c r="DU400" s="61"/>
      <c r="DV400" s="61"/>
      <c r="DW400" s="61"/>
      <c r="DX400" s="61"/>
      <c r="DY400" s="61"/>
      <c r="DZ400" s="61"/>
      <c r="EA400" s="61"/>
      <c r="EB400" s="61"/>
      <c r="EC400" s="61"/>
      <c r="ED400" s="61"/>
      <c r="EE400" s="61"/>
      <c r="EF400" s="61"/>
      <c r="EG400" s="61"/>
      <c r="EH400" s="61"/>
      <c r="EI400" s="61"/>
      <c r="EJ400" s="61"/>
      <c r="EK400" s="61"/>
      <c r="EL400" s="61"/>
      <c r="EM400" s="61"/>
      <c r="EN400" s="61"/>
      <c r="EO400" s="61"/>
      <c r="EP400" s="61"/>
      <c r="EQ400" s="61"/>
      <c r="ER400" s="61"/>
      <c r="ES400" s="61"/>
      <c r="ET400" s="61"/>
      <c r="EU400" s="61"/>
      <c r="EV400" s="61"/>
      <c r="EW400" s="61"/>
      <c r="EX400" s="61"/>
      <c r="EY400" s="61"/>
      <c r="EZ400" s="61"/>
      <c r="FA400" s="61"/>
      <c r="FB400" s="61"/>
      <c r="FC400" s="61"/>
      <c r="FD400" s="61"/>
      <c r="FE400" s="61"/>
      <c r="FF400" s="61"/>
      <c r="FG400" s="61"/>
      <c r="FH400" s="61"/>
      <c r="FI400" s="61"/>
      <c r="FJ400" s="61"/>
      <c r="FK400" s="61"/>
      <c r="FL400" s="61"/>
      <c r="FM400" s="61"/>
      <c r="FN400" s="61"/>
      <c r="FO400" s="61"/>
      <c r="FP400" s="61"/>
      <c r="FQ400" s="61"/>
      <c r="FR400" s="61"/>
      <c r="FS400" s="61"/>
      <c r="FT400" s="61"/>
      <c r="FU400" s="61"/>
      <c r="FV400" s="61"/>
      <c r="FW400" s="61"/>
      <c r="FX400" s="61"/>
      <c r="FY400" s="61"/>
      <c r="FZ400" s="61"/>
      <c r="GA400" s="61"/>
      <c r="GB400" s="61"/>
      <c r="GC400" s="61"/>
      <c r="GD400" s="61"/>
      <c r="GE400" s="61"/>
      <c r="GF400" s="61"/>
      <c r="GG400" s="61"/>
      <c r="GH400" s="61"/>
      <c r="GI400" s="61"/>
      <c r="GJ400" s="61"/>
      <c r="GK400" s="61"/>
      <c r="GL400" s="61"/>
      <c r="GM400" s="61"/>
      <c r="GN400" s="61"/>
      <c r="GO400" s="61"/>
      <c r="GP400" s="61"/>
      <c r="GQ400" s="61"/>
      <c r="GR400" s="61"/>
      <c r="GS400" s="61"/>
      <c r="GT400" s="61"/>
      <c r="GU400" s="61"/>
      <c r="GV400" s="61"/>
      <c r="GW400" s="61"/>
      <c r="GX400" s="61"/>
      <c r="GY400" s="61"/>
      <c r="GZ400" s="61"/>
      <c r="HA400" s="61"/>
      <c r="HB400" s="61"/>
      <c r="HC400" s="61"/>
      <c r="HD400" s="61"/>
      <c r="HE400" s="61"/>
      <c r="HF400" s="61"/>
      <c r="HG400" s="61"/>
      <c r="HH400" s="61"/>
      <c r="HI400" s="61"/>
      <c r="HJ400" s="61"/>
      <c r="HK400" s="61"/>
      <c r="HL400" s="61"/>
      <c r="HM400" s="61"/>
      <c r="HN400" s="61"/>
      <c r="HO400" s="61"/>
      <c r="HP400" s="61"/>
      <c r="HQ400" s="61"/>
      <c r="HR400" s="61"/>
      <c r="HS400" s="61"/>
    </row>
    <row r="401" spans="1:227" s="6" customFormat="1">
      <c r="A401" s="94"/>
      <c r="B401" s="103"/>
      <c r="C401" s="58" t="s">
        <v>16</v>
      </c>
      <c r="D401" s="15">
        <f>SUM(D395:D400)</f>
        <v>300207.3</v>
      </c>
      <c r="E401" s="15">
        <f t="shared" ref="E401:I401" si="150">SUM(E395:E400)</f>
        <v>0</v>
      </c>
      <c r="F401" s="15">
        <f t="shared" si="150"/>
        <v>0</v>
      </c>
      <c r="G401" s="15">
        <f t="shared" si="150"/>
        <v>0</v>
      </c>
      <c r="H401" s="15">
        <f t="shared" si="150"/>
        <v>300207.3</v>
      </c>
      <c r="I401" s="15">
        <f t="shared" si="150"/>
        <v>0</v>
      </c>
      <c r="J401" s="42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  <c r="GW401" s="5"/>
      <c r="GX401" s="5"/>
      <c r="GY401" s="5"/>
      <c r="GZ401" s="5"/>
      <c r="HA401" s="5"/>
      <c r="HB401" s="5"/>
      <c r="HC401" s="5"/>
      <c r="HD401" s="5"/>
      <c r="HE401" s="5"/>
      <c r="HF401" s="5"/>
      <c r="HG401" s="5"/>
      <c r="HH401" s="5"/>
      <c r="HI401" s="5"/>
      <c r="HJ401" s="5"/>
      <c r="HK401" s="5"/>
      <c r="HL401" s="5"/>
      <c r="HM401" s="5"/>
      <c r="HN401" s="5"/>
      <c r="HO401" s="5"/>
      <c r="HP401" s="5"/>
      <c r="HQ401" s="5"/>
      <c r="HR401" s="5"/>
      <c r="HS401" s="5"/>
    </row>
  </sheetData>
  <mergeCells count="171">
    <mergeCell ref="A384:A386"/>
    <mergeCell ref="B384:B386"/>
    <mergeCell ref="A388:A394"/>
    <mergeCell ref="B388:B394"/>
    <mergeCell ref="A395:A401"/>
    <mergeCell ref="B395:B401"/>
    <mergeCell ref="A372:A374"/>
    <mergeCell ref="B372:B374"/>
    <mergeCell ref="A375:A380"/>
    <mergeCell ref="B375:B380"/>
    <mergeCell ref="A381:A383"/>
    <mergeCell ref="B381:B383"/>
    <mergeCell ref="A357:A360"/>
    <mergeCell ref="B357:B360"/>
    <mergeCell ref="A361:A364"/>
    <mergeCell ref="B361:B364"/>
    <mergeCell ref="A366:A371"/>
    <mergeCell ref="B366:B371"/>
    <mergeCell ref="A346:A352"/>
    <mergeCell ref="B346:B352"/>
    <mergeCell ref="A353:A354"/>
    <mergeCell ref="B353:B354"/>
    <mergeCell ref="A355:A356"/>
    <mergeCell ref="B355:B356"/>
    <mergeCell ref="A326:A330"/>
    <mergeCell ref="B326:B330"/>
    <mergeCell ref="A332:A338"/>
    <mergeCell ref="B332:B338"/>
    <mergeCell ref="A339:A345"/>
    <mergeCell ref="B339:B345"/>
    <mergeCell ref="A307:A310"/>
    <mergeCell ref="B307:B310"/>
    <mergeCell ref="A311:I311"/>
    <mergeCell ref="A312:A318"/>
    <mergeCell ref="B312:B318"/>
    <mergeCell ref="A319:A325"/>
    <mergeCell ref="B319:B325"/>
    <mergeCell ref="A297:A300"/>
    <mergeCell ref="B297:B300"/>
    <mergeCell ref="A301:A302"/>
    <mergeCell ref="B301:B302"/>
    <mergeCell ref="A303:A306"/>
    <mergeCell ref="B303:B306"/>
    <mergeCell ref="A280:A286"/>
    <mergeCell ref="B280:B286"/>
    <mergeCell ref="A287:A293"/>
    <mergeCell ref="B287:B293"/>
    <mergeCell ref="A294:A296"/>
    <mergeCell ref="B294:B296"/>
    <mergeCell ref="A260:A263"/>
    <mergeCell ref="B260:B263"/>
    <mergeCell ref="A265:A271"/>
    <mergeCell ref="B265:B271"/>
    <mergeCell ref="A272:A278"/>
    <mergeCell ref="B272:B278"/>
    <mergeCell ref="A242:I242"/>
    <mergeCell ref="A243:A249"/>
    <mergeCell ref="B243:B249"/>
    <mergeCell ref="A250:A256"/>
    <mergeCell ref="B250:B256"/>
    <mergeCell ref="A257:A259"/>
    <mergeCell ref="B257:B259"/>
    <mergeCell ref="A227:A233"/>
    <mergeCell ref="B227:B233"/>
    <mergeCell ref="A234:A237"/>
    <mergeCell ref="B234:B237"/>
    <mergeCell ref="A238:A241"/>
    <mergeCell ref="B238:B241"/>
    <mergeCell ref="A214:A216"/>
    <mergeCell ref="B214:B216"/>
    <mergeCell ref="A217:A219"/>
    <mergeCell ref="B217:B219"/>
    <mergeCell ref="A220:A226"/>
    <mergeCell ref="B220:B226"/>
    <mergeCell ref="A204:A207"/>
    <mergeCell ref="B204:B207"/>
    <mergeCell ref="A208:A210"/>
    <mergeCell ref="B208:B210"/>
    <mergeCell ref="A211:A213"/>
    <mergeCell ref="B211:B213"/>
    <mergeCell ref="A186:A189"/>
    <mergeCell ref="B186:B189"/>
    <mergeCell ref="A190:A196"/>
    <mergeCell ref="B190:B196"/>
    <mergeCell ref="A197:A203"/>
    <mergeCell ref="B197:B203"/>
    <mergeCell ref="A165:A171"/>
    <mergeCell ref="B165:B171"/>
    <mergeCell ref="A172:A178"/>
    <mergeCell ref="B172:B178"/>
    <mergeCell ref="A179:A185"/>
    <mergeCell ref="B179:B185"/>
    <mergeCell ref="A147:A148"/>
    <mergeCell ref="B147:B148"/>
    <mergeCell ref="A150:A156"/>
    <mergeCell ref="B150:B156"/>
    <mergeCell ref="A158:A164"/>
    <mergeCell ref="B158:B164"/>
    <mergeCell ref="A135:A139"/>
    <mergeCell ref="B135:B139"/>
    <mergeCell ref="A140:A144"/>
    <mergeCell ref="B140:B144"/>
    <mergeCell ref="A145:A146"/>
    <mergeCell ref="B145:B146"/>
    <mergeCell ref="A126:A130"/>
    <mergeCell ref="B126:B130"/>
    <mergeCell ref="A131:A132"/>
    <mergeCell ref="B131:B132"/>
    <mergeCell ref="A133:A134"/>
    <mergeCell ref="B133:B134"/>
    <mergeCell ref="A111:A115"/>
    <mergeCell ref="B111:B115"/>
    <mergeCell ref="A116:A120"/>
    <mergeCell ref="B116:B120"/>
    <mergeCell ref="A121:A125"/>
    <mergeCell ref="B121:B125"/>
    <mergeCell ref="A96:A100"/>
    <mergeCell ref="B96:B100"/>
    <mergeCell ref="A101:A105"/>
    <mergeCell ref="B101:B105"/>
    <mergeCell ref="A106:A110"/>
    <mergeCell ref="B106:B110"/>
    <mergeCell ref="A87:A89"/>
    <mergeCell ref="B87:B89"/>
    <mergeCell ref="A90:A92"/>
    <mergeCell ref="B90:B92"/>
    <mergeCell ref="A93:A95"/>
    <mergeCell ref="B93:B95"/>
    <mergeCell ref="A78:A80"/>
    <mergeCell ref="B78:B80"/>
    <mergeCell ref="A81:A83"/>
    <mergeCell ref="B81:B83"/>
    <mergeCell ref="A84:A86"/>
    <mergeCell ref="B84:B86"/>
    <mergeCell ref="A69:A71"/>
    <mergeCell ref="B69:B71"/>
    <mergeCell ref="A72:A74"/>
    <mergeCell ref="B72:B74"/>
    <mergeCell ref="A75:A77"/>
    <mergeCell ref="B75:B77"/>
    <mergeCell ref="A60:A62"/>
    <mergeCell ref="B60:B62"/>
    <mergeCell ref="A63:A65"/>
    <mergeCell ref="B63:B65"/>
    <mergeCell ref="A66:A68"/>
    <mergeCell ref="B66:B68"/>
    <mergeCell ref="A51:A53"/>
    <mergeCell ref="B51:B53"/>
    <mergeCell ref="A54:A56"/>
    <mergeCell ref="B54:B56"/>
    <mergeCell ref="A57:A59"/>
    <mergeCell ref="B57:B59"/>
    <mergeCell ref="A34:A40"/>
    <mergeCell ref="B34:B40"/>
    <mergeCell ref="A41:A47"/>
    <mergeCell ref="B41:B47"/>
    <mergeCell ref="A48:A50"/>
    <mergeCell ref="B48:B50"/>
    <mergeCell ref="A12:A18"/>
    <mergeCell ref="B12:B18"/>
    <mergeCell ref="A20:A26"/>
    <mergeCell ref="B20:B26"/>
    <mergeCell ref="A27:A33"/>
    <mergeCell ref="B27:B33"/>
    <mergeCell ref="H1:I1"/>
    <mergeCell ref="A9:A10"/>
    <mergeCell ref="B9:B10"/>
    <mergeCell ref="C9:C10"/>
    <mergeCell ref="D9:I9"/>
    <mergeCell ref="H2:I2"/>
    <mergeCell ref="D4:I4"/>
  </mergeCells>
  <hyperlinks>
    <hyperlink ref="I3" location="sub_1000" display="sub_1000"/>
  </hyperlinks>
  <pageMargins left="0.70866141732283472" right="0.70866141732283472" top="0.94488188976377963" bottom="0.55118110236220474" header="0.31496062992125984" footer="0.31496062992125984"/>
  <pageSetup paperSize="9" scale="72" fitToHeight="0" orientation="landscape" r:id="rId1"/>
  <rowBreaks count="12" manualBreakCount="12">
    <brk id="26" max="8" man="1"/>
    <brk id="59" max="8" man="1"/>
    <brk id="89" max="8" man="1"/>
    <brk id="120" max="8" man="1"/>
    <brk id="146" max="8" man="1"/>
    <brk id="178" max="8" man="1"/>
    <brk id="203" max="8" man="1"/>
    <brk id="233" max="8" man="1"/>
    <brk id="263" max="8" man="1"/>
    <brk id="300" max="8" man="1"/>
    <brk id="330" max="8" man="1"/>
    <brk id="3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 к МП_в СЭД</vt:lpstr>
      <vt:lpstr>'Приложение №3 к МП_в СЭД'!Область_печати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2025-11-14T09:41:35Z</dcterms:modified>
</cp:coreProperties>
</file>